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5115" yWindow="825" windowWidth="19425" windowHeight="8085" firstSheet="1" activeTab="3"/>
  </bookViews>
  <sheets>
    <sheet name="info" sheetId="2" state="hidden" r:id="rId1"/>
    <sheet name="ORIENTAÇÕES" sheetId="8" r:id="rId2"/>
    <sheet name="ADMIN." sheetId="1" r:id="rId3"/>
    <sheet name="C.ATUAR." sheetId="3" r:id="rId4"/>
    <sheet name="C.CONT." sheetId="5" r:id="rId5"/>
    <sheet name="C.ECON." sheetId="6" r:id="rId6"/>
    <sheet name="R.INTERN." sheetId="7" r:id="rId7"/>
  </sheets>
  <definedNames>
    <definedName name="_xlnm.Print_Area" localSheetId="2">ADMIN.!$A$1:$D$97</definedName>
    <definedName name="_xlnm.Print_Area" localSheetId="3">C.ATUAR.!$A$1:$D$69</definedName>
    <definedName name="_xlnm.Print_Area" localSheetId="4">C.CONT.!$A$1:$D$65</definedName>
    <definedName name="_xlnm.Print_Area" localSheetId="5">C.ECON.!$A$1:$D$67</definedName>
    <definedName name="_xlnm.Print_Area" localSheetId="6">R.INTERN.!$A$1:$D$62</definedName>
  </definedNames>
  <calcPr calcId="144525" iterateDelta="1E-4"/>
</workbook>
</file>

<file path=xl/calcChain.xml><?xml version="1.0" encoding="utf-8"?>
<calcChain xmlns="http://schemas.openxmlformats.org/spreadsheetml/2006/main">
  <c r="C62" i="1" l="1"/>
  <c r="B64" i="6" l="1"/>
  <c r="B62" i="5"/>
  <c r="B66" i="3"/>
  <c r="B60" i="7" l="1"/>
  <c r="B58" i="7"/>
  <c r="B56" i="7"/>
  <c r="B54" i="7"/>
  <c r="B65" i="6"/>
  <c r="B63" i="6"/>
  <c r="C63" i="6" s="1"/>
  <c r="B61" i="6"/>
  <c r="B59" i="6"/>
  <c r="B67" i="6" s="1"/>
  <c r="C67" i="6" s="1"/>
  <c r="B63" i="5"/>
  <c r="B61" i="5"/>
  <c r="C62" i="5" s="1"/>
  <c r="B59" i="5"/>
  <c r="B57" i="5"/>
  <c r="B65" i="5" s="1"/>
  <c r="C65" i="5" s="1"/>
  <c r="B67" i="3"/>
  <c r="B65" i="3"/>
  <c r="C66" i="3" s="1"/>
  <c r="B63" i="3"/>
  <c r="B61" i="3"/>
  <c r="B62" i="3" s="1"/>
  <c r="B62" i="7" l="1"/>
  <c r="C62" i="7" s="1"/>
  <c r="B59" i="7"/>
  <c r="C59" i="7" s="1"/>
  <c r="C54" i="7"/>
  <c r="B55" i="7"/>
  <c r="C55" i="7" s="1"/>
  <c r="C59" i="6"/>
  <c r="C66" i="6" s="1"/>
  <c r="C64" i="6"/>
  <c r="B60" i="6"/>
  <c r="C60" i="6" s="1"/>
  <c r="C57" i="5"/>
  <c r="B58" i="5"/>
  <c r="C58" i="5" s="1"/>
  <c r="C61" i="5"/>
  <c r="C58" i="7"/>
  <c r="C64" i="5"/>
  <c r="B69" i="3"/>
  <c r="C69" i="3" s="1"/>
  <c r="C61" i="3"/>
  <c r="C68" i="3" s="1"/>
  <c r="C65" i="3"/>
  <c r="C62" i="3"/>
  <c r="B67" i="1"/>
  <c r="B65" i="1"/>
  <c r="B66" i="1" s="1"/>
  <c r="C66" i="1" l="1"/>
  <c r="C61" i="7"/>
  <c r="C65" i="1"/>
  <c r="B63" i="1"/>
  <c r="B61" i="1"/>
  <c r="B62" i="1" s="1"/>
  <c r="B69" i="1" l="1"/>
  <c r="C69" i="1" s="1"/>
  <c r="C61" i="1"/>
  <c r="C68" i="1" l="1"/>
</calcChain>
</file>

<file path=xl/sharedStrings.xml><?xml version="1.0" encoding="utf-8"?>
<sst xmlns="http://schemas.openxmlformats.org/spreadsheetml/2006/main" count="427" uniqueCount="264">
  <si>
    <t>CRB I: PROCESSO HISTÓRICO BRASILEIRO</t>
  </si>
  <si>
    <t>CN I: ESTRUTURA E DINÂMICA DAS ORGANIZAÇÕES</t>
  </si>
  <si>
    <t>FC I: MATEMÁTICA</t>
  </si>
  <si>
    <t>FH I: UNIVERSALISMOS, DESIGUALDADES E DIFERENÇAS SOCIAIS</t>
  </si>
  <si>
    <t>INSTITUIÇÕES DE DIREITO PÚBLICO E PRIVADO</t>
  </si>
  <si>
    <t>FUNDAMENTOS DE ADMINISTRAÇÃO E MODELOS DE GESTÃO</t>
  </si>
  <si>
    <t>CRB II: REALIDADE SÓCIO-ECONÔMICA E POLÍTICA BRASILEIRA</t>
  </si>
  <si>
    <t>FC III: ESTATÍSTICA</t>
  </si>
  <si>
    <t>FC II: PENSAMENTO E METODOLOGIA DO TRABALHO CIENTÍFICO</t>
  </si>
  <si>
    <t>FH II: FUNDAMENTOS DO ESTADO E DO MERCADO</t>
  </si>
  <si>
    <t>CONTABILIDADE FINANCEIRA - ADMINISTRAÇÃO</t>
  </si>
  <si>
    <t>MATEMÁTICA FINANCEIRA</t>
  </si>
  <si>
    <t>PLANEJAMENTO, GESTÃO E CONTROLE DA PRODUÇÃO DE BENS E SERVIÇOS</t>
  </si>
  <si>
    <t>TECNOLOGIA DA INFORMAÇÃO E COMUNICAÇÃO</t>
  </si>
  <si>
    <t>ADMINISTRAÇÃO DE MARKETING</t>
  </si>
  <si>
    <t>LOGÍSTICA E CADEIA DE SUPRIMENTOS</t>
  </si>
  <si>
    <t>ADMINISTRAÇÃO FINANCEIRA DE CURTO PRAZO</t>
  </si>
  <si>
    <t>PESQUISA DE MARKETING</t>
  </si>
  <si>
    <t>MERCADO FINANCEIRO</t>
  </si>
  <si>
    <t>GESTÃO DE SISTEMAS DE INFORMAÇÃO</t>
  </si>
  <si>
    <t>ECONOMIA BRASILEIRA PARA ADMINISTRAÇÃO</t>
  </si>
  <si>
    <t>COMPORTAMENTO ORGANIZACIONAL</t>
  </si>
  <si>
    <t>ESTRATÉGIA ORGANIZACIONAL</t>
  </si>
  <si>
    <t>FINANÇAS CORPORATIVAS</t>
  </si>
  <si>
    <t>PESQUISA OPERACIONAL</t>
  </si>
  <si>
    <t>ANÁLISE MULTIVARIADA</t>
  </si>
  <si>
    <t>PROJETO DE TCC</t>
  </si>
  <si>
    <t>TOMADA DE DECISÃO ORGANIZACIONAL</t>
  </si>
  <si>
    <t>GESTÃO DE RECURSOS HUMANOS</t>
  </si>
  <si>
    <t>OPERAÇÕES, QUALIDADE E PRODUTIVIDADE</t>
  </si>
  <si>
    <t>ESTRATÉGIAS DE NEGOCIAÇÃO</t>
  </si>
  <si>
    <t>COMPORTAMENTO DO CONSUMIDOR E DO COMPRADOR ORGANIZACIONAL</t>
  </si>
  <si>
    <t>EXPERIÊNCIA EMPREENDEDORA</t>
  </si>
  <si>
    <t>ÉTICA E RESPONSABILIDADE SOCIAL E CORPORATIVA</t>
  </si>
  <si>
    <t>PESSOAS NAS ORGANIZAÇÕES</t>
  </si>
  <si>
    <t>TRABALHO DE CONCLUSÃO DE CURSO</t>
  </si>
  <si>
    <t>ESTÁGIO CURRICULAR SUPERVISIONADO - ADMINISTRAÇÃO</t>
  </si>
  <si>
    <t>LEGISLAÇÃO TRABALHISTA E PREVIDENCIÁRIA</t>
  </si>
  <si>
    <t>MÉTODOS QUANTITATIVOS APLICADOS À ADMINISTRAÇÃO</t>
  </si>
  <si>
    <t>ATIVIDADES COMPLEMENTARES - ADMINISTRAÇÃO</t>
  </si>
  <si>
    <t>SITUAÇÃO</t>
  </si>
  <si>
    <t>SITUAÇÕES</t>
  </si>
  <si>
    <t>CURSOU</t>
  </si>
  <si>
    <t>EM CURSO</t>
  </si>
  <si>
    <t>A CURSAR</t>
  </si>
  <si>
    <t>APROV. EST.</t>
  </si>
  <si>
    <t>SITUAÇÕES-B</t>
  </si>
  <si>
    <t>A CUMPRIR</t>
  </si>
  <si>
    <t>UNIDADES CURRICULARES OBRIGATÓRIAS DO CURSO DE ADMINISTRAÇÃO</t>
  </si>
  <si>
    <t>UNIDADES CURRICULARES ELETIVAS DO CURSO DE ADMINISTRAÇÃO</t>
  </si>
  <si>
    <t>CUMPRIDO</t>
  </si>
  <si>
    <t>OBSERVAÇÕES</t>
  </si>
  <si>
    <t>MATRÍCULA</t>
  </si>
  <si>
    <t>UNIDADES CURRICULARES FIXAS</t>
  </si>
  <si>
    <t>UNIDADE CURRICULARES ELETIVAS</t>
  </si>
  <si>
    <t>%</t>
  </si>
  <si>
    <t>TOTAL (EM HORAS)</t>
  </si>
  <si>
    <t>CARGA HORÁRIA TOTAL DO CURSO</t>
  </si>
  <si>
    <t>CARGA HORÁRIA INTEGRALIZADA PELO DISCENTE</t>
  </si>
  <si>
    <t>CURSADAS</t>
  </si>
  <si>
    <t>Digite aqui o seu nome</t>
  </si>
  <si>
    <t>DADOS CONSOLIDADOS - (Informações fornecidas pelo discente)</t>
  </si>
  <si>
    <t>CH (em horas)</t>
  </si>
  <si>
    <t>FH III: RESOLUÇÃO DE CONFLITOS</t>
  </si>
  <si>
    <t>INTRODUÇÃO À ECONOMIA</t>
  </si>
  <si>
    <t>INTRODUÇÃO AO DIREITO</t>
  </si>
  <si>
    <t>INTRODUÇÃO AOS ESTUDOS ATUARIAIS E CONTÁBEIS</t>
  </si>
  <si>
    <t>ÁLGEBRA LINEAR</t>
  </si>
  <si>
    <t>DIREITO E LEGISLAÇÃO PREVIDENCIÁRIA</t>
  </si>
  <si>
    <t>COMPUTAÇÃO BÁSICA</t>
  </si>
  <si>
    <t>REGULAÇÃO DO MERCADO FINANCEIRO</t>
  </si>
  <si>
    <t>CÁLCULO E SUAS APLICAÇÕES EM CIÊNCIAS ATUARIAIS</t>
  </si>
  <si>
    <t>MACROECONOMIA</t>
  </si>
  <si>
    <t>MATEMÁTICA II - CIÊNCIAS ATUARIAIS</t>
  </si>
  <si>
    <t>INCLUSÃO E EQUIDADE SOCIAL</t>
  </si>
  <si>
    <t>PROGRAMAÇÃO COMPUTACIONAL</t>
  </si>
  <si>
    <t>DIREITO EMPRESARIAL</t>
  </si>
  <si>
    <t>MATEMÁTICA ATUARIAL I</t>
  </si>
  <si>
    <t>MICROECONOMIA APLICADA A NEGÓCIOS</t>
  </si>
  <si>
    <t>DIREITO TRABALHISTA</t>
  </si>
  <si>
    <t>INTRODUÇÃO À ANÁLISE DE DADOS APLICADA</t>
  </si>
  <si>
    <t>CONTABILIDADE FINANCEIRA I</t>
  </si>
  <si>
    <t>PSICOLOGIA ATUARIAL</t>
  </si>
  <si>
    <t>PROBABILIDADE</t>
  </si>
  <si>
    <t>MATEMÁTICA ATUARIAL II</t>
  </si>
  <si>
    <t>ANÁLISE DE DADOS APLICADA</t>
  </si>
  <si>
    <t>ESTATÍSTICA INFERENCIAL</t>
  </si>
  <si>
    <t>SEGUROS SOCIAIS E VIDA</t>
  </si>
  <si>
    <t>GERÊNCIA FINANCEIRA DAS RESERVAS TÉCNICAS</t>
  </si>
  <si>
    <t>DIREITO ATUARIAL</t>
  </si>
  <si>
    <t>FINANÇAS I</t>
  </si>
  <si>
    <t>CONTABILIDADE E AUDITORIA GOVERNAMENTAL</t>
  </si>
  <si>
    <t>FERRAMENTAS QUANTITATIVAS APLICADAS</t>
  </si>
  <si>
    <t>PROJETO DE PESQUISA EM ATUÁRIA</t>
  </si>
  <si>
    <t>ESTATÍSTICA MULTIVARIADA</t>
  </si>
  <si>
    <t>CONTABILIDADE DE SEGURO E PREVIDÊNCIA</t>
  </si>
  <si>
    <t>ASPECTOS DEMOGRÁFICOS APLICADOS À ATUÁRIA</t>
  </si>
  <si>
    <t>FINANÇAS II</t>
  </si>
  <si>
    <t>PRODUÇÃO TÉCNICA EM ATUÁRIA</t>
  </si>
  <si>
    <t>AUDITORIA</t>
  </si>
  <si>
    <t>TÓPICOS ATUAIS EM ATUÁRIA</t>
  </si>
  <si>
    <t>ANÁLISE DO RISCO E SUAS APLICAÇÕES ATUARIAIS</t>
  </si>
  <si>
    <t>ATIVIDADES COMPLEMENTARES - CIÊNCIAS ATUARIAIS</t>
  </si>
  <si>
    <t>UNIDADES CURRICULARES OBRIGATÓRIAS DO CURSO DE CIÊNCIAS ATUARIAIS</t>
  </si>
  <si>
    <t>UNIDADES CURRICULARES ELETIVAS DO CURSO DE CIÊNCIAS ATUARIAIS</t>
  </si>
  <si>
    <t>UNIDADES CURRICULARES OBRIGATÓRIAS DO CURSO DE CIÊNCIAS CONTÁBEIS</t>
  </si>
  <si>
    <t>UNIDADES CURRICULARES ELETIVAS DO CURSO DE CIÊNCIAS CONTÁBEIS</t>
  </si>
  <si>
    <t>CONTABILIDADE FINANCEIRA II</t>
  </si>
  <si>
    <t>MICROECONOMIA - CIÊNCIAS CONTÁBEIS</t>
  </si>
  <si>
    <t>CONTABILIDADE FINANCEIRA III</t>
  </si>
  <si>
    <t>CONTABILIDADE E ANÁLISE DE CUSTOS I</t>
  </si>
  <si>
    <t>CN II: ELABORAÇÃO E GESTÃO DE PROJETOS</t>
  </si>
  <si>
    <t>CONTABILIDADE E ANÁLISE DE CUSTOS II</t>
  </si>
  <si>
    <t>CONTABILIDADE FINANCEIRA IV</t>
  </si>
  <si>
    <t>ANÁLISE DE DEMONSTRAÇÕES CONTÁBEIS</t>
  </si>
  <si>
    <t>TEORIA DA CONTABILIDADE</t>
  </si>
  <si>
    <t>ÉTICA CONTÁBIL</t>
  </si>
  <si>
    <t>CONTABILIDADE SOCIAL E AMBIENTAL</t>
  </si>
  <si>
    <t>ESTÁGIO CURRICULAR SUPERVISIONADO - CIÊNCIAS CONTÁBEIS</t>
  </si>
  <si>
    <t>SISTEMA DE INFORMAÇÕES CONTÁBEIS</t>
  </si>
  <si>
    <t>CONTABILIDADE DAS INSTITUIÇÕES FINANCEIRAS</t>
  </si>
  <si>
    <t>TRABALHO DE CONCLUSÃO DE CURSO I</t>
  </si>
  <si>
    <t>ATIVIDADES COMPLEMENTARES - CIÊNCIAS CONTÁBEIS</t>
  </si>
  <si>
    <t>PERÍCIA E ARBITRAGEM</t>
  </si>
  <si>
    <t>MÉTODOS QUANTITATIVOS APLICADOS À CONTABILIDADE</t>
  </si>
  <si>
    <t>TRABALHO DE CONCLUSÃO DE CURSO II</t>
  </si>
  <si>
    <t>CONTROLADORIA</t>
  </si>
  <si>
    <t>CONTABILIDADE TRIBUTÁRIA</t>
  </si>
  <si>
    <t>HISTÓRIA ECONÔMICA GERAL I</t>
  </si>
  <si>
    <t>CONTABILIDADE FINANCEIRA - CIÊNCIAS ECONÔMICAS</t>
  </si>
  <si>
    <t>MATEMÁTICA II</t>
  </si>
  <si>
    <t>HISTÓRIA ECONÔMICA GERAL II</t>
  </si>
  <si>
    <t>CONTABILIDADE SOCIAL</t>
  </si>
  <si>
    <t>CRB III: O BRASIL E SUAS RELAÇÕES INTERNACIONAIS</t>
  </si>
  <si>
    <t>FORMAÇÃO ECONÔMICA DO BRASIL I</t>
  </si>
  <si>
    <t>MICROECONOMIA I</t>
  </si>
  <si>
    <t>MACROECONOMIA I</t>
  </si>
  <si>
    <t>ESTATÍSTICA II</t>
  </si>
  <si>
    <t>ECONOMETRIA I</t>
  </si>
  <si>
    <t>MICROECONOMIA II</t>
  </si>
  <si>
    <t>MACROECONOMIA II</t>
  </si>
  <si>
    <t>FORMAÇÃO ECONÔMICA DO BRASIL II</t>
  </si>
  <si>
    <t>MICROECONOMIA III</t>
  </si>
  <si>
    <t>MACROECONOMIA III</t>
  </si>
  <si>
    <t>ECONOMETRIA II</t>
  </si>
  <si>
    <t>ECONOMIA POLÍTICA I</t>
  </si>
  <si>
    <t>ECONOMIA DO SETOR PÚBLICO</t>
  </si>
  <si>
    <t>ECONOMIA POLÍTICA II</t>
  </si>
  <si>
    <t>ECONOMIA MONETÁRIA</t>
  </si>
  <si>
    <t>ECONOMIA E DIREITO</t>
  </si>
  <si>
    <t>ECONOMIA INTERNACIONAL</t>
  </si>
  <si>
    <t>MONOGRAFIA I</t>
  </si>
  <si>
    <t>CN III: ANÁLISE DE CONJUNTURA ECONÔMICA</t>
  </si>
  <si>
    <t>ECONOMIA BRASILEIRA I</t>
  </si>
  <si>
    <t>HISTÓRIA DO PENSAMENTO ECONÔMICO</t>
  </si>
  <si>
    <t>MONOGRAFIA II</t>
  </si>
  <si>
    <t>PENSAMENTO ECONÔMICO LATINO-AMERICANO E BRASILEIRO</t>
  </si>
  <si>
    <t>DESENVOLVIMENTO ECONÔMICO</t>
  </si>
  <si>
    <t>ECONOMIA BRASILEIRA II</t>
  </si>
  <si>
    <t>ATIVIDADES COMPLEMENTARES - CIÊNCIAS ECONÔMICAS</t>
  </si>
  <si>
    <t>UNIDADES CURRICULARES OBRIGATÓRIAS DO CURSO DE CIÊNCIAS ECONÔMICAS</t>
  </si>
  <si>
    <t>UNIDADES CURRICULARES ELETIVAS DO CURSO DE CIÊNCIAS ECONÔMICAS</t>
  </si>
  <si>
    <t>INTRODUÇÃO À POLÍTICA INTERNACIONAL</t>
  </si>
  <si>
    <t>TEORIA POLÍTICA I</t>
  </si>
  <si>
    <t>HISTÓRIA DAS RELAÇÕES INTERNACIONAIS I</t>
  </si>
  <si>
    <t>HISTÓRIA DAS RELAÇÕES INTERNACIONAIS II</t>
  </si>
  <si>
    <t>TEORIA POLÍTICA II</t>
  </si>
  <si>
    <t>HISTÓRIA DA POLÍTICA EXTERNA BRASILEIRA</t>
  </si>
  <si>
    <t>TEORIA DAS RELAÇÕES INTERNACIONAIS I</t>
  </si>
  <si>
    <t>ECONOMIA BRASILEIRA - RELAÇÕES INTERNACIONAIS</t>
  </si>
  <si>
    <t>PRINCÍPIOS DE DIREITO PARA RELAÇÕES INTERNACIONAIS</t>
  </si>
  <si>
    <t>POLÍTICA EXTERNA BRASILEIRA CONTEMPORÂNEA</t>
  </si>
  <si>
    <t>DIREITO INTERNACIONAL</t>
  </si>
  <si>
    <t>TEORIA DAS RELAÇÕES INTERNACIONAIS II</t>
  </si>
  <si>
    <t>POLÍTICA INTERNACIONAL CONTEMPORÂNEA</t>
  </si>
  <si>
    <t>GEOPOLÍTICA</t>
  </si>
  <si>
    <t>SEGURANÇA INTERNACIONAL</t>
  </si>
  <si>
    <t>ORGANIZAÇÕES INTERNACIONAIS GOVERNAMENTAIS E NÃO GOVERNAMENTAIS</t>
  </si>
  <si>
    <t>SISTEMAS DE DIREITO INTERNACIONAL</t>
  </si>
  <si>
    <t>TEORIA DAS RELAÇÕES INTERNACIONAIS III</t>
  </si>
  <si>
    <t>RELAÇÕES INTERNACIONAIS DA AMÉRICA LATINA CONTEMPORÂNEA</t>
  </si>
  <si>
    <t>INTEGRAÇÃO REGIONAL</t>
  </si>
  <si>
    <t>COMÉRCIO INTERNACIONAL</t>
  </si>
  <si>
    <t>ANÁLISE DE POLÍTICA EXTERNA</t>
  </si>
  <si>
    <t>POLÍTICA COMPARADA</t>
  </si>
  <si>
    <t>TEMAS SOCIAIS NAS RELAÇÕES INTERNACIONAIS</t>
  </si>
  <si>
    <t>ECONOMIA MUNDIAL</t>
  </si>
  <si>
    <t>TCC RI I</t>
  </si>
  <si>
    <t>TCC RI II</t>
  </si>
  <si>
    <t>QUESTÕES ESTRATÉGICAS CONTEMPORÂNEAS</t>
  </si>
  <si>
    <t>ATIVIDADES COMPLEMENTARES - RELAÇÕES INTERNACIONAIS</t>
  </si>
  <si>
    <t>UNIDADES CURRICULARES OBRIGATÓRIAS DO CURSO DE RELAÇÕES INTERNACIONAIS</t>
  </si>
  <si>
    <t>UNIDADES CURRICULARES ELETIVAS DO CURSO DE RELAÇÕES INTERNACIONAIS</t>
  </si>
  <si>
    <t>Prezado discente, o objetivo desse arquivo é auxiliar na verificação de seu andamento acadêmico, para isso proceda da seguinte maneira:</t>
  </si>
  <si>
    <t>b) Selecione seu curso;</t>
  </si>
  <si>
    <t>a) O link para consultar a matriz curricular do curso:</t>
  </si>
  <si>
    <t>https://www.unifesp.br/reitoria/prograd/pro-reitoria-de-graduacao/cursos/matriz-curricular</t>
  </si>
  <si>
    <r>
      <t xml:space="preserve">a) Abra seu histórico web (o da </t>
    </r>
    <r>
      <rPr>
        <i/>
        <sz val="11"/>
        <color theme="1"/>
        <rFont val="Calibri"/>
        <family val="2"/>
        <scheme val="minor"/>
      </rPr>
      <t>intranet</t>
    </r>
    <r>
      <rPr>
        <sz val="11"/>
        <color theme="1"/>
        <rFont val="Calibri"/>
        <family val="2"/>
        <scheme val="minor"/>
      </rPr>
      <t>);</t>
    </r>
  </si>
  <si>
    <t>b) Para saber quais Unidades Curriculares o seu curso considera como eletiva, acesse o link acima</t>
  </si>
  <si>
    <t>e) As unidades curriculares estão em ordem alfabética.</t>
  </si>
  <si>
    <t>d) Na tabela "Dados Consolidados" (página 4), haverá o cômputo de seus lançamentos;</t>
  </si>
  <si>
    <t>c) Na coluna "SITUAÇÃO", clique nela e selecione o seu status em relação à UC;</t>
  </si>
  <si>
    <t>ADMINISTRAÇÃO (INTEGRAL E NOTURNO)</t>
  </si>
  <si>
    <t>CIÊNCIAS ATUARIAIS (INTEGRAL E NOTURNO)</t>
  </si>
  <si>
    <t>CIÊNCIAS CONTÁBEIS (INTEGRAL E NOTURNO)</t>
  </si>
  <si>
    <t>CIÊNCIAS ECONÔMICAS (INTEGRAL E NOTURNO)</t>
  </si>
  <si>
    <t>RELAÇÕES INTERNACIONAIS (INTEGRAL E NOTURNO)</t>
  </si>
  <si>
    <t>CONTABILIDADE I</t>
  </si>
  <si>
    <t>CONTABILIDADE II</t>
  </si>
  <si>
    <t>ECONOMIA APLICADA À GESTÃO</t>
  </si>
  <si>
    <t>ÉTICA E RESPONSABILIDADE SOCIAL</t>
  </si>
  <si>
    <t>FUNDAMENTOS DE ADMINISTRAÇÃO</t>
  </si>
  <si>
    <t>MÉTODOS ÁGEIS EM OPERAÇÕES</t>
  </si>
  <si>
    <t>MÉTODOS QUANTITATIVOS</t>
  </si>
  <si>
    <t>MODELOS DE GESTÃO</t>
  </si>
  <si>
    <t>SUSTENTABILIDADE NAS ORGANIZAÇÕES</t>
  </si>
  <si>
    <r>
      <t xml:space="preserve">É obrigatório cursar pelo menos </t>
    </r>
    <r>
      <rPr>
        <b/>
        <sz val="11"/>
        <color rgb="FF0000FF"/>
        <rFont val="Calibri"/>
        <family val="2"/>
        <scheme val="minor"/>
      </rPr>
      <t xml:space="preserve"> 120 horas</t>
    </r>
    <r>
      <rPr>
        <b/>
        <sz val="11"/>
        <color rgb="FFFF0000"/>
        <rFont val="Calibri"/>
        <family val="2"/>
        <scheme val="minor"/>
      </rPr>
      <t>. Consulte a matriz curricular de seu curso para saber quais eletivas são aceitas.</t>
    </r>
  </si>
  <si>
    <t>QUADRO DE EQUIVALÊNCIA ENTRE A MATRIZ ANTIGA E A NOVA</t>
  </si>
  <si>
    <t>CNI: ESTRUTURA E DINÂMICA DAS ORGANIZAÇÕES - 30 HORAS</t>
  </si>
  <si>
    <t>GESTÃO DE PROJETOS - 60 HORAS</t>
  </si>
  <si>
    <t>MODELOS DE GESTÃO E EMPREENDEDORISMO</t>
  </si>
  <si>
    <t>PESQUISA OPERACIONAL - 30 HORAS</t>
  </si>
  <si>
    <t>PESQUISA OPERACIONAL - 60 HORAS</t>
  </si>
  <si>
    <t>EXPERIÊNCIA EMPREENDEDORA - 60 HORAS</t>
  </si>
  <si>
    <t>EXPERIÊNCIA EMPREENDEDORA - 30 HORAS</t>
  </si>
  <si>
    <t>PESQUISA DE MARKETING - 60 HORAS</t>
  </si>
  <si>
    <t>PESQUISA DE MARKETING - 30 HORAS</t>
  </si>
  <si>
    <t>PESQUISA OPERACIONAL (alterou a carga horária de 30 para 60 horas)</t>
  </si>
  <si>
    <t>EXPERIÊNCIA EMPREENDEDORA (alterou a carga horária de 30 para 60 horas)</t>
  </si>
  <si>
    <t>PESQUISA DE MARKETING (alterou a carga horária de 30 para 60 horas)</t>
  </si>
  <si>
    <t>CONTABILIDADE I (alteração de nome)</t>
  </si>
  <si>
    <t>CONTABILIDADE II (vide nota explicativa ao final da tabela</t>
  </si>
  <si>
    <t>ANÁLISE DOS DEMONSTRATIVOS FINANCEIRO e CUSTOS EMPRESARIAIS</t>
  </si>
  <si>
    <t>ECONOMIA APLICADA À GESTÃO (vide nota explicativa ao final da tabela</t>
  </si>
  <si>
    <t>MACROECONOMIA e MICROECONOMIA</t>
  </si>
  <si>
    <t>MODELOS DE GESTÃO  (alteração de nome)</t>
  </si>
  <si>
    <t>FUNDAMENTOS DE ADMINISTRAÇÃO  (alteração de nome)</t>
  </si>
  <si>
    <t>MÉTODOS QUANTITATIVOS  (alteração de nome)</t>
  </si>
  <si>
    <t>MÉTODOS ÁGEIS EM OPERAÇÕES  (alteração de nome)</t>
  </si>
  <si>
    <t>SUSTENTABILIDADE NAS ORGANIZAÇÕES (alteração de nome e carga horária)</t>
  </si>
  <si>
    <t>UNIDADE CURRICULAR - MATRIZ NOVA - A PARTIR DE 2018</t>
  </si>
  <si>
    <t>UNIDADE CURRICULAR EQUIVALENTE - MATRIZ ANTIGA - ATÉ 2017</t>
  </si>
  <si>
    <t>UC CONTABILIDADE II</t>
  </si>
  <si>
    <t xml:space="preserve">ECONOMIA APLICADA À GESTÃO </t>
  </si>
  <si>
    <t xml:space="preserve">MÉTODOS ÁGEIS EM OPERAÇÕES </t>
  </si>
  <si>
    <t xml:space="preserve">GESTÃO DE PROJETOS </t>
  </si>
  <si>
    <t xml:space="preserve">MÉTODOS QUANTITATIVOS </t>
  </si>
  <si>
    <t xml:space="preserve">SUSTENTABILIDADE NAS ORGANIZAÇÕES </t>
  </si>
  <si>
    <t xml:space="preserve">CNI: ESTRUTURA E DINÂMICA DAS ORGANIZAÇÕES </t>
  </si>
  <si>
    <t>UC ECONOMIA APLICADA À GESTÃO</t>
  </si>
  <si>
    <r>
      <t xml:space="preserve">UNIDADES CURRICULARES QUE ALTERARAM O NOME, </t>
    </r>
    <r>
      <rPr>
        <b/>
        <sz val="11"/>
        <color rgb="FFFF0000"/>
        <rFont val="Calibri"/>
        <family val="2"/>
        <scheme val="minor"/>
      </rPr>
      <t>SEM MODIFICAÇÃO DE CARGA HORÁRIA</t>
    </r>
  </si>
  <si>
    <t>UC SUSTENTABILIDADE DAS ORGANIZAÇÕES</t>
  </si>
  <si>
    <r>
      <t xml:space="preserve">UNIDADES CURRICULARES QUE NÃO ALTERARAM O NOME, </t>
    </r>
    <r>
      <rPr>
        <b/>
        <sz val="11"/>
        <color rgb="FFFF0000"/>
        <rFont val="Calibri"/>
        <family val="2"/>
        <scheme val="minor"/>
      </rPr>
      <t xml:space="preserve"> MAS MODIFICARAM A CARGA HORÁRIA</t>
    </r>
  </si>
  <si>
    <r>
      <t xml:space="preserve">É obrigatório cursar pelo menos </t>
    </r>
    <r>
      <rPr>
        <b/>
        <sz val="11"/>
        <color rgb="FF0000FF"/>
        <rFont val="Calibri"/>
        <family val="2"/>
        <scheme val="minor"/>
      </rPr>
      <t xml:space="preserve"> 240 horas</t>
    </r>
    <r>
      <rPr>
        <b/>
        <sz val="11"/>
        <color rgb="FFFF0000"/>
        <rFont val="Calibri"/>
        <family val="2"/>
        <scheme val="minor"/>
      </rPr>
      <t>. Consulte a matriz curricular de seu curso para saber quais eletivas são aceitas.</t>
    </r>
  </si>
  <si>
    <r>
      <t xml:space="preserve">É obrigatório cursar pelo menos </t>
    </r>
    <r>
      <rPr>
        <b/>
        <sz val="11"/>
        <color rgb="FF0000FF"/>
        <rFont val="Calibri"/>
        <family val="2"/>
        <scheme val="minor"/>
      </rPr>
      <t xml:space="preserve"> 360 horas</t>
    </r>
    <r>
      <rPr>
        <b/>
        <sz val="11"/>
        <color rgb="FFFF0000"/>
        <rFont val="Calibri"/>
        <family val="2"/>
        <scheme val="minor"/>
      </rPr>
      <t>. Consulte a matriz curricular de seu curso para saber quais eletivas são aceitas.</t>
    </r>
  </si>
  <si>
    <r>
      <rPr>
        <b/>
        <sz val="13"/>
        <color rgb="FFFF0000"/>
        <rFont val="Calibri"/>
        <family val="2"/>
        <scheme val="minor"/>
      </rPr>
      <t>ATENÇÃO:</t>
    </r>
    <r>
      <rPr>
        <b/>
        <sz val="13"/>
        <color theme="1"/>
        <rFont val="Calibri"/>
        <family val="2"/>
        <scheme val="minor"/>
      </rPr>
      <t xml:space="preserve"> HOUVE ALTERAÇÕES NA MATRIZ DO CURSO DE ADMINISTRAÇÃO QUE ENTRARÃO EM VIGOR A PARTIR DE 2018, OS DETALHES ESTÃO NA PARTE FINAL DA PLANILHA</t>
    </r>
  </si>
  <si>
    <r>
      <t xml:space="preserve">O(a) discente que cursou com </t>
    </r>
    <r>
      <rPr>
        <b/>
        <sz val="10"/>
        <color rgb="FFFF0000"/>
        <rFont val="Calibri"/>
        <family val="2"/>
        <scheme val="minor"/>
      </rPr>
      <t>APROVAÇÃO</t>
    </r>
    <r>
      <rPr>
        <sz val="10"/>
        <color theme="1"/>
        <rFont val="Calibri"/>
        <family val="2"/>
        <scheme val="minor"/>
      </rPr>
      <t xml:space="preserve"> as UCs  </t>
    </r>
    <r>
      <rPr>
        <b/>
        <sz val="10"/>
        <color theme="1"/>
        <rFont val="Calibri"/>
        <family val="2"/>
        <scheme val="minor"/>
      </rPr>
      <t>ANÁLISE DOS DEMONSTRATIVOS FINANCEIROS</t>
    </r>
    <r>
      <rPr>
        <sz val="10"/>
        <color theme="1"/>
        <rFont val="Calibri"/>
        <family val="2"/>
        <scheme val="minor"/>
      </rPr>
      <t xml:space="preserve"> e</t>
    </r>
    <r>
      <rPr>
        <b/>
        <sz val="10"/>
        <color theme="1"/>
        <rFont val="Calibri"/>
        <family val="2"/>
        <scheme val="minor"/>
      </rPr>
      <t xml:space="preserve"> CUSTOS EMPRESARIAIS </t>
    </r>
    <r>
      <rPr>
        <b/>
        <sz val="10"/>
        <color rgb="FF0000FF"/>
        <rFont val="Calibri"/>
        <family val="2"/>
        <scheme val="minor"/>
      </rPr>
      <t>até o 2ºsem/2017</t>
    </r>
    <r>
      <rPr>
        <sz val="10"/>
        <color theme="1"/>
        <rFont val="Calibri"/>
        <family val="2"/>
        <scheme val="minor"/>
      </rPr>
      <t xml:space="preserve"> terá a UC CONTABILIDADE II lançada em seu histórico escolar cuja situação dela será a de DISPENSADO. </t>
    </r>
    <r>
      <rPr>
        <b/>
        <u/>
        <sz val="10"/>
        <color theme="1"/>
        <rFont val="Calibri"/>
        <family val="2"/>
        <scheme val="minor"/>
      </rPr>
      <t>Caso tenha cursado apenas uma das UCs,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será necessário cursar CONTABILIDADE II.</t>
    </r>
  </si>
  <si>
    <r>
      <t xml:space="preserve">O(a) discente que cursou com </t>
    </r>
    <r>
      <rPr>
        <b/>
        <sz val="10"/>
        <color rgb="FFFF0000"/>
        <rFont val="Calibri"/>
        <family val="2"/>
        <scheme val="minor"/>
      </rPr>
      <t>APROVAÇÃO</t>
    </r>
    <r>
      <rPr>
        <sz val="10"/>
        <color theme="1"/>
        <rFont val="Calibri"/>
        <family val="2"/>
        <scheme val="minor"/>
      </rPr>
      <t xml:space="preserve"> as UCs  </t>
    </r>
    <r>
      <rPr>
        <b/>
        <sz val="10"/>
        <color theme="1"/>
        <rFont val="Calibri"/>
        <family val="2"/>
        <scheme val="minor"/>
      </rPr>
      <t>MICROECONOMIA</t>
    </r>
    <r>
      <rPr>
        <sz val="10"/>
        <color theme="1"/>
        <rFont val="Calibri"/>
        <family val="2"/>
        <scheme val="minor"/>
      </rPr>
      <t xml:space="preserve"> e</t>
    </r>
    <r>
      <rPr>
        <b/>
        <sz val="10"/>
        <color theme="1"/>
        <rFont val="Calibri"/>
        <family val="2"/>
        <scheme val="minor"/>
      </rPr>
      <t xml:space="preserve"> MACROECONOMIA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FF"/>
        <rFont val="Calibri"/>
        <family val="2"/>
        <scheme val="minor"/>
      </rPr>
      <t xml:space="preserve">até o 2ºsem/2017 </t>
    </r>
    <r>
      <rPr>
        <sz val="10"/>
        <color theme="1"/>
        <rFont val="Calibri"/>
        <family val="2"/>
        <scheme val="minor"/>
      </rPr>
      <t xml:space="preserve">terá a UC ECONOMIA APLICADA À GESTÃO lançada em seu histórico escolar cuja situação dela será a de DISPENSADO. </t>
    </r>
    <r>
      <rPr>
        <b/>
        <u/>
        <sz val="10"/>
        <color theme="1"/>
        <rFont val="Calibri"/>
        <family val="2"/>
        <scheme val="minor"/>
      </rPr>
      <t>Caso tenha cursado apenas uma das UCs,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será necessário cursar ECONOMIA APLICADA À GESTÃO.</t>
    </r>
  </si>
  <si>
    <r>
      <t xml:space="preserve">O(a) discente que cursou com </t>
    </r>
    <r>
      <rPr>
        <b/>
        <sz val="10"/>
        <color rgb="FFFF0000"/>
        <rFont val="Calibri"/>
        <family val="2"/>
        <scheme val="minor"/>
      </rPr>
      <t>APROVAÇÃO</t>
    </r>
    <r>
      <rPr>
        <sz val="10"/>
        <color theme="1"/>
        <rFont val="Calibri"/>
        <family val="2"/>
        <scheme val="minor"/>
      </rPr>
      <t xml:space="preserve"> a UC </t>
    </r>
    <r>
      <rPr>
        <b/>
        <sz val="10"/>
        <color theme="1"/>
        <rFont val="Calibri"/>
        <family val="2"/>
        <scheme val="minor"/>
      </rPr>
      <t xml:space="preserve">CN I: ESTRUTURA E DINÂMICA DAS ORGANIZAÇÕES </t>
    </r>
    <r>
      <rPr>
        <b/>
        <sz val="10"/>
        <color rgb="FF0000FF"/>
        <rFont val="Calibri"/>
        <family val="2"/>
        <scheme val="minor"/>
      </rPr>
      <t>até o 2ºsem/2017</t>
    </r>
    <r>
      <rPr>
        <b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>erá a UC SUSTENTABILIDADE DAS ORGANIZAÇÕES lançada em seu históricos escolar cuja situação dela será a de DISPENSADO. Caso não a tenha cursado ou tenha reprovado, será necessário cursar a UC SUSTENTABILIDADE DAS ORGANIZAÇÕES.</t>
    </r>
  </si>
  <si>
    <r>
      <t xml:space="preserve">UCs que se enquadram nesse quesito: </t>
    </r>
    <r>
      <rPr>
        <b/>
        <sz val="10"/>
        <color theme="1"/>
        <rFont val="Calibri"/>
        <family val="2"/>
        <scheme val="minor"/>
      </rPr>
      <t xml:space="preserve">EXPERIÊNCIA EMPREENDEDORA, PESQUISA DE MARKETING, PESQUISA OPERACIONAL e TECNOLOGIA DA INFORMAÇÃO E COMUNICAÇÃO. </t>
    </r>
    <r>
      <rPr>
        <sz val="10"/>
        <color theme="1"/>
        <rFont val="Calibri"/>
        <family val="2"/>
        <scheme val="minor"/>
      </rPr>
      <t xml:space="preserve">Caso não a(s) tenha cursado com </t>
    </r>
    <r>
      <rPr>
        <b/>
        <sz val="10"/>
        <color rgb="FFFF0000"/>
        <rFont val="Calibri"/>
        <family val="2"/>
        <scheme val="minor"/>
      </rPr>
      <t xml:space="preserve">APROVAÇÃO </t>
    </r>
    <r>
      <rPr>
        <b/>
        <sz val="10"/>
        <color rgb="FF0000FF"/>
        <rFont val="Calibri"/>
        <family val="2"/>
        <scheme val="minor"/>
      </rPr>
      <t>até o 2ºsem/2017</t>
    </r>
    <r>
      <rPr>
        <sz val="10"/>
        <color theme="1"/>
        <rFont val="Calibri"/>
        <family val="2"/>
        <scheme val="minor"/>
      </rPr>
      <t xml:space="preserve">, terá de cursá-la(s) com a </t>
    </r>
    <r>
      <rPr>
        <b/>
        <u/>
        <sz val="10"/>
        <color rgb="FFFF0000"/>
        <rFont val="Calibri"/>
        <family val="2"/>
        <scheme val="minor"/>
      </rPr>
      <t>NOVA CARGA HORÁRIA.</t>
    </r>
  </si>
  <si>
    <t>INFORME AOS ALUNOS DO CURSO DE ADMINISTRAÇÃO</t>
  </si>
  <si>
    <r>
      <t xml:space="preserve">UCs que se enquadram nesse quesito: </t>
    </r>
    <r>
      <rPr>
        <b/>
        <sz val="10"/>
        <color theme="1"/>
        <rFont val="Calibri"/>
        <family val="2"/>
        <scheme val="minor"/>
      </rPr>
      <t xml:space="preserve">CONTABILIDADE I (Contabilidade Financeira - Administração), FUNDAMENTOS DE ADMINISTRAÇÃO (Fundamentos de Administração e Modelos de Gestão), MÉTODOS QUANTITATIVOS (Métodos Quantitativos Aplicados à Administração), MÉTODOS ÁGEIS EM OPERAÇÕES (Gestão de Projetos), MODELOS DE GESTÃO (Modelos de Gestão e Empreendorismo) e ÉTICA E RESPONSABILIDADE SOCIAL (Ética e Responsabilidade Social e Corporativa). </t>
    </r>
    <r>
      <rPr>
        <sz val="10"/>
        <color theme="1"/>
        <rFont val="Calibri"/>
        <family val="2"/>
        <scheme val="minor"/>
      </rPr>
      <t>Caso não a(s) tenha cursado com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APROVAÇÃO</t>
    </r>
    <r>
      <rPr>
        <b/>
        <sz val="10"/>
        <color rgb="FF0000FF"/>
        <rFont val="Calibri"/>
        <family val="2"/>
        <scheme val="minor"/>
      </rPr>
      <t xml:space="preserve"> até o 2ºsem/2017</t>
    </r>
    <r>
      <rPr>
        <b/>
        <sz val="1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terá de cursá-la(s) sob novo nome.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</si>
  <si>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independentemente do ano de ingresso, as alterações abaixo </t>
    </r>
    <r>
      <rPr>
        <b/>
        <u/>
        <sz val="11"/>
        <color rgb="FFFF0000"/>
        <rFont val="Calibri"/>
        <family val="2"/>
        <scheme val="minor"/>
      </rPr>
      <t>NÃO SE APLICAM A QUEM CONCLUIU O CURSO ATÉ O 2º semestre letivo de 2017,</t>
    </r>
    <r>
      <rPr>
        <sz val="11"/>
        <color theme="1"/>
        <rFont val="Calibri"/>
        <family val="2"/>
        <scheme val="minor"/>
      </rPr>
      <t xml:space="preserve"> que parmanecerão vinculados à MATRIZ ANTIGA. Discentes não integralizarem até aquela data, serão vinculados à nova matriz curricular do curso e estarão obrigados a cumpri-la. Segue abaixo as alterações nas UCs do curso:</t>
    </r>
  </si>
  <si>
    <t>ECONOMIA FINANCEIRA (nome antigo: INVESTIMENTOS FINANCEIROS)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</si>
</sst>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10" fillId="0" borderId="0" xfId="2" applyAlignment="1">
      <alignment vertical="top"/>
    </xf>
    <xf numFmtId="0" fontId="14" fillId="7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10" fontId="15" fillId="0" borderId="1" xfId="1" applyNumberFormat="1" applyFont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10" fontId="4" fillId="8" borderId="1" xfId="1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10" fontId="8" fillId="6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center"/>
    </xf>
    <xf numFmtId="0" fontId="13" fillId="10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18" fillId="1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</cellXfs>
  <cellStyles count="3">
    <cellStyle name="Hiperlink" xfId="2" builtinId="8"/>
    <cellStyle name="Normal" xfId="0" builtinId="0"/>
    <cellStyle name="Porcentagem" xfId="1" builtinId="5"/>
  </cellStyles>
  <dxfs count="160"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  <dxf>
      <font>
        <b/>
        <i val="0"/>
        <u val="none"/>
        <color rgb="FF0000FF"/>
      </font>
    </dxf>
    <dxf>
      <font>
        <b/>
        <i val="0"/>
        <u val="none"/>
        <color rgb="FF0000FF"/>
      </font>
    </dxf>
    <dxf>
      <font>
        <b/>
        <i val="0"/>
        <u val="none"/>
        <color rgb="FF00B050"/>
      </font>
    </dxf>
    <dxf>
      <font>
        <b/>
        <i val="0"/>
        <u val="none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fesp.br/reitoria/prograd/pro-reitoria-de-graduacao/cursos/matriz-curricula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5"/>
  <sheetViews>
    <sheetView workbookViewId="0">
      <selection activeCell="C1" sqref="C1"/>
    </sheetView>
  </sheetViews>
  <sheetFormatPr defaultRowHeight="15" x14ac:dyDescent="0.25"/>
  <cols>
    <col min="1" max="1" width="11.85546875" customWidth="1"/>
    <col min="2" max="2" width="11.85546875" bestFit="1" customWidth="1"/>
  </cols>
  <sheetData>
    <row r="1" spans="1:3" x14ac:dyDescent="0.25">
      <c r="A1" t="s">
        <v>41</v>
      </c>
      <c r="B1" t="s">
        <v>46</v>
      </c>
      <c r="C1">
        <v>60</v>
      </c>
    </row>
    <row r="2" spans="1:3" ht="14.45" x14ac:dyDescent="0.35">
      <c r="A2" t="s">
        <v>42</v>
      </c>
      <c r="B2" t="s">
        <v>50</v>
      </c>
      <c r="C2">
        <v>30</v>
      </c>
    </row>
    <row r="3" spans="1:3" ht="14.45" x14ac:dyDescent="0.35">
      <c r="A3" t="s">
        <v>43</v>
      </c>
      <c r="B3" t="s">
        <v>47</v>
      </c>
    </row>
    <row r="4" spans="1:3" ht="14.45" x14ac:dyDescent="0.35">
      <c r="A4" t="s">
        <v>44</v>
      </c>
      <c r="B4" t="s">
        <v>43</v>
      </c>
    </row>
    <row r="5" spans="1:3" ht="14.45" x14ac:dyDescent="0.35">
      <c r="A5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24"/>
  <sheetViews>
    <sheetView showGridLines="0" zoomScaleNormal="100" zoomScaleSheetLayoutView="100" workbookViewId="0">
      <selection activeCell="A7" sqref="A7"/>
    </sheetView>
  </sheetViews>
  <sheetFormatPr defaultRowHeight="15" x14ac:dyDescent="0.25"/>
  <cols>
    <col min="1" max="1" width="89.140625" customWidth="1"/>
  </cols>
  <sheetData>
    <row r="1" spans="1:11" ht="14.45" customHeight="1" x14ac:dyDescent="0.25">
      <c r="A1" s="39" t="s">
        <v>193</v>
      </c>
      <c r="B1" s="18"/>
      <c r="C1" s="18"/>
      <c r="D1" s="18"/>
      <c r="E1" s="18"/>
      <c r="F1" s="18"/>
      <c r="G1" s="18"/>
      <c r="H1" s="18"/>
      <c r="I1" s="18"/>
      <c r="J1" s="17"/>
      <c r="K1" s="17"/>
    </row>
    <row r="2" spans="1:11" x14ac:dyDescent="0.25">
      <c r="A2" s="39"/>
      <c r="B2" s="18"/>
      <c r="C2" s="18"/>
      <c r="D2" s="18"/>
      <c r="E2" s="18"/>
      <c r="F2" s="18"/>
      <c r="G2" s="18"/>
      <c r="H2" s="18"/>
      <c r="I2" s="18"/>
      <c r="J2" s="17"/>
      <c r="K2" s="17"/>
    </row>
    <row r="3" spans="1:11" ht="14.45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 t="s">
        <v>197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4.45" x14ac:dyDescent="0.35">
      <c r="A5" s="17" t="s">
        <v>194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 t="s">
        <v>201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7" t="s">
        <v>200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 t="s">
        <v>199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9" t="s">
        <v>51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4.45" x14ac:dyDescent="0.35">
      <c r="A10" s="17" t="s">
        <v>195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4.45" x14ac:dyDescent="0.35">
      <c r="A11" s="20" t="s">
        <v>196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4.45" x14ac:dyDescent="0.35">
      <c r="A12" s="18" t="s">
        <v>198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45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45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4.45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4.45" x14ac:dyDescent="0.3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4.45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4.45" x14ac:dyDescent="0.3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45" x14ac:dyDescent="0.3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45" x14ac:dyDescent="0.3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4.45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4.45" x14ac:dyDescent="0.3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4.45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</sheetData>
  <mergeCells count="1">
    <mergeCell ref="A1:A2"/>
  </mergeCells>
  <hyperlinks>
    <hyperlink ref="A11" r:id="rId1"/>
  </hyperlinks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 xml:space="preserve">&amp;CESTE DOCUMENTO É PARA FINS INFORMATIVOS, NÃO SERVINDO COMO DOCUMENTO OFICIAL.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D97"/>
  <sheetViews>
    <sheetView showGridLines="0" zoomScaleNormal="100" zoomScaleSheetLayoutView="69" workbookViewId="0">
      <selection activeCell="C66" sqref="C66"/>
    </sheetView>
  </sheetViews>
  <sheetFormatPr defaultColWidth="8.7109375" defaultRowHeight="21.95" customHeight="1" x14ac:dyDescent="0.25"/>
  <cols>
    <col min="1" max="1" width="60.28515625" style="1" customWidth="1"/>
    <col min="2" max="2" width="13.140625" style="2" customWidth="1"/>
    <col min="3" max="3" width="11.140625" style="2" bestFit="1" customWidth="1"/>
    <col min="4" max="4" width="69.28515625" style="1" customWidth="1"/>
    <col min="5" max="16384" width="8.7109375" style="1"/>
  </cols>
  <sheetData>
    <row r="1" spans="1:4" ht="28.5" x14ac:dyDescent="0.25">
      <c r="A1" s="41" t="s">
        <v>202</v>
      </c>
      <c r="B1" s="41"/>
      <c r="C1" s="41"/>
      <c r="D1" s="41"/>
    </row>
    <row r="2" spans="1:4" ht="36.75" customHeight="1" x14ac:dyDescent="0.25">
      <c r="A2" s="48" t="s">
        <v>255</v>
      </c>
      <c r="B2" s="48"/>
      <c r="C2" s="48"/>
      <c r="D2" s="48"/>
    </row>
    <row r="3" spans="1:4" ht="21.95" customHeight="1" x14ac:dyDescent="0.25">
      <c r="A3" s="13" t="s">
        <v>60</v>
      </c>
      <c r="B3" s="44" t="s">
        <v>52</v>
      </c>
      <c r="C3" s="45"/>
      <c r="D3" s="13">
        <v>0</v>
      </c>
    </row>
    <row r="4" spans="1:4" ht="29.1" customHeight="1" x14ac:dyDescent="0.25">
      <c r="A4" s="4" t="s">
        <v>48</v>
      </c>
      <c r="B4" s="5" t="s">
        <v>62</v>
      </c>
      <c r="C4" s="6" t="s">
        <v>40</v>
      </c>
      <c r="D4" s="7" t="s">
        <v>51</v>
      </c>
    </row>
    <row r="5" spans="1:4" ht="21.95" customHeight="1" x14ac:dyDescent="0.25">
      <c r="A5" s="8" t="s">
        <v>14</v>
      </c>
      <c r="B5" s="9">
        <v>60</v>
      </c>
      <c r="C5" s="11"/>
      <c r="D5" s="12"/>
    </row>
    <row r="6" spans="1:4" ht="21.95" customHeight="1" x14ac:dyDescent="0.25">
      <c r="A6" s="8" t="s">
        <v>16</v>
      </c>
      <c r="B6" s="9">
        <v>60</v>
      </c>
      <c r="C6" s="11"/>
      <c r="D6" s="12"/>
    </row>
    <row r="7" spans="1:4" ht="21.95" customHeight="1" x14ac:dyDescent="0.25">
      <c r="A7" s="8" t="s">
        <v>25</v>
      </c>
      <c r="B7" s="9">
        <v>60</v>
      </c>
      <c r="C7" s="11"/>
      <c r="D7" s="12"/>
    </row>
    <row r="8" spans="1:4" ht="21.95" customHeight="1" x14ac:dyDescent="0.25">
      <c r="A8" s="8" t="s">
        <v>31</v>
      </c>
      <c r="B8" s="9">
        <v>60</v>
      </c>
      <c r="C8" s="11"/>
      <c r="D8" s="12"/>
    </row>
    <row r="9" spans="1:4" ht="21.95" customHeight="1" x14ac:dyDescent="0.25">
      <c r="A9" s="8" t="s">
        <v>21</v>
      </c>
      <c r="B9" s="9">
        <v>60</v>
      </c>
      <c r="C9" s="11"/>
      <c r="D9" s="12"/>
    </row>
    <row r="10" spans="1:4" ht="21.95" customHeight="1" x14ac:dyDescent="0.25">
      <c r="A10" s="8" t="s">
        <v>207</v>
      </c>
      <c r="B10" s="9">
        <v>60</v>
      </c>
      <c r="C10" s="11"/>
      <c r="D10" s="12"/>
    </row>
    <row r="11" spans="1:4" ht="21.95" customHeight="1" x14ac:dyDescent="0.25">
      <c r="A11" s="8" t="s">
        <v>208</v>
      </c>
      <c r="B11" s="9">
        <v>60</v>
      </c>
      <c r="C11" s="11"/>
      <c r="D11" s="12"/>
    </row>
    <row r="12" spans="1:4" ht="21.95" customHeight="1" x14ac:dyDescent="0.25">
      <c r="A12" s="8" t="s">
        <v>0</v>
      </c>
      <c r="B12" s="9">
        <v>60</v>
      </c>
      <c r="C12" s="11"/>
      <c r="D12" s="12"/>
    </row>
    <row r="13" spans="1:4" ht="21.95" customHeight="1" x14ac:dyDescent="0.25">
      <c r="A13" s="8" t="s">
        <v>6</v>
      </c>
      <c r="B13" s="9">
        <v>60</v>
      </c>
      <c r="C13" s="11"/>
      <c r="D13" s="12"/>
    </row>
    <row r="14" spans="1:4" ht="21.95" customHeight="1" x14ac:dyDescent="0.25">
      <c r="A14" s="8" t="s">
        <v>209</v>
      </c>
      <c r="B14" s="9">
        <v>60</v>
      </c>
      <c r="C14" s="11"/>
      <c r="D14" s="12"/>
    </row>
    <row r="15" spans="1:4" ht="21.95" customHeight="1" x14ac:dyDescent="0.25">
      <c r="A15" s="8" t="s">
        <v>20</v>
      </c>
      <c r="B15" s="9">
        <v>60</v>
      </c>
      <c r="C15" s="11"/>
      <c r="D15" s="12"/>
    </row>
    <row r="16" spans="1:4" ht="21.95" customHeight="1" x14ac:dyDescent="0.25">
      <c r="A16" s="8" t="s">
        <v>22</v>
      </c>
      <c r="B16" s="9">
        <v>60</v>
      </c>
      <c r="C16" s="11"/>
      <c r="D16" s="12"/>
    </row>
    <row r="17" spans="1:4" ht="21.95" customHeight="1" x14ac:dyDescent="0.25">
      <c r="A17" s="8" t="s">
        <v>30</v>
      </c>
      <c r="B17" s="9">
        <v>30</v>
      </c>
      <c r="C17" s="11"/>
      <c r="D17" s="12"/>
    </row>
    <row r="18" spans="1:4" ht="21.95" customHeight="1" x14ac:dyDescent="0.25">
      <c r="A18" s="8" t="s">
        <v>210</v>
      </c>
      <c r="B18" s="9">
        <v>60</v>
      </c>
      <c r="C18" s="11"/>
      <c r="D18" s="12"/>
    </row>
    <row r="19" spans="1:4" ht="21.95" customHeight="1" x14ac:dyDescent="0.25">
      <c r="A19" s="8" t="s">
        <v>32</v>
      </c>
      <c r="B19" s="9">
        <v>60</v>
      </c>
      <c r="C19" s="11"/>
      <c r="D19" s="12"/>
    </row>
    <row r="20" spans="1:4" ht="21.95" customHeight="1" x14ac:dyDescent="0.25">
      <c r="A20" s="8" t="s">
        <v>2</v>
      </c>
      <c r="B20" s="9">
        <v>60</v>
      </c>
      <c r="C20" s="11"/>
      <c r="D20" s="12"/>
    </row>
    <row r="21" spans="1:4" ht="21.95" customHeight="1" x14ac:dyDescent="0.25">
      <c r="A21" s="8" t="s">
        <v>8</v>
      </c>
      <c r="B21" s="9">
        <v>60</v>
      </c>
      <c r="C21" s="11"/>
      <c r="D21" s="12"/>
    </row>
    <row r="22" spans="1:4" ht="21.95" customHeight="1" x14ac:dyDescent="0.25">
      <c r="A22" s="8" t="s">
        <v>7</v>
      </c>
      <c r="B22" s="9">
        <v>60</v>
      </c>
      <c r="C22" s="11"/>
      <c r="D22" s="12"/>
    </row>
    <row r="23" spans="1:4" ht="21.95" customHeight="1" x14ac:dyDescent="0.25">
      <c r="A23" s="8" t="s">
        <v>3</v>
      </c>
      <c r="B23" s="9">
        <v>60</v>
      </c>
      <c r="C23" s="11"/>
      <c r="D23" s="12"/>
    </row>
    <row r="24" spans="1:4" ht="21.95" customHeight="1" x14ac:dyDescent="0.25">
      <c r="A24" s="8" t="s">
        <v>9</v>
      </c>
      <c r="B24" s="9">
        <v>60</v>
      </c>
      <c r="C24" s="11"/>
      <c r="D24" s="12"/>
    </row>
    <row r="25" spans="1:4" ht="21.95" customHeight="1" x14ac:dyDescent="0.25">
      <c r="A25" s="8" t="s">
        <v>23</v>
      </c>
      <c r="B25" s="9">
        <v>60</v>
      </c>
      <c r="C25" s="11"/>
      <c r="D25" s="12"/>
    </row>
    <row r="26" spans="1:4" ht="21.95" customHeight="1" x14ac:dyDescent="0.25">
      <c r="A26" s="8" t="s">
        <v>211</v>
      </c>
      <c r="B26" s="9">
        <v>60</v>
      </c>
      <c r="C26" s="11"/>
      <c r="D26" s="12"/>
    </row>
    <row r="27" spans="1:4" ht="21.95" customHeight="1" x14ac:dyDescent="0.25">
      <c r="A27" s="8" t="s">
        <v>28</v>
      </c>
      <c r="B27" s="9">
        <v>60</v>
      </c>
      <c r="C27" s="11"/>
      <c r="D27" s="12"/>
    </row>
    <row r="28" spans="1:4" ht="21.95" customHeight="1" x14ac:dyDescent="0.25">
      <c r="A28" s="8" t="s">
        <v>19</v>
      </c>
      <c r="B28" s="9">
        <v>60</v>
      </c>
      <c r="C28" s="11"/>
      <c r="D28" s="12"/>
    </row>
    <row r="29" spans="1:4" ht="21.95" customHeight="1" x14ac:dyDescent="0.25">
      <c r="A29" s="8" t="s">
        <v>4</v>
      </c>
      <c r="B29" s="9">
        <v>60</v>
      </c>
      <c r="C29" s="11"/>
      <c r="D29" s="12"/>
    </row>
    <row r="30" spans="1:4" ht="21.95" customHeight="1" x14ac:dyDescent="0.25">
      <c r="A30" s="8" t="s">
        <v>37</v>
      </c>
      <c r="B30" s="9">
        <v>60</v>
      </c>
      <c r="C30" s="11"/>
      <c r="D30" s="12"/>
    </row>
    <row r="31" spans="1:4" ht="21.95" customHeight="1" x14ac:dyDescent="0.25">
      <c r="A31" s="8" t="s">
        <v>15</v>
      </c>
      <c r="B31" s="9">
        <v>60</v>
      </c>
      <c r="C31" s="11"/>
      <c r="D31" s="12"/>
    </row>
    <row r="32" spans="1:4" ht="21.95" customHeight="1" x14ac:dyDescent="0.25">
      <c r="A32" s="8" t="s">
        <v>11</v>
      </c>
      <c r="B32" s="9">
        <v>60</v>
      </c>
      <c r="C32" s="11"/>
      <c r="D32" s="12"/>
    </row>
    <row r="33" spans="1:4" ht="21.95" customHeight="1" x14ac:dyDescent="0.25">
      <c r="A33" s="8" t="s">
        <v>18</v>
      </c>
      <c r="B33" s="9">
        <v>30</v>
      </c>
      <c r="C33" s="11"/>
      <c r="D33" s="12"/>
    </row>
    <row r="34" spans="1:4" ht="21.95" customHeight="1" x14ac:dyDescent="0.25">
      <c r="A34" s="8" t="s">
        <v>212</v>
      </c>
      <c r="B34" s="9">
        <v>60</v>
      </c>
      <c r="C34" s="11"/>
      <c r="D34" s="12"/>
    </row>
    <row r="35" spans="1:4" ht="21.95" customHeight="1" x14ac:dyDescent="0.25">
      <c r="A35" s="8" t="s">
        <v>213</v>
      </c>
      <c r="B35" s="9">
        <v>60</v>
      </c>
      <c r="C35" s="11"/>
      <c r="D35" s="12"/>
    </row>
    <row r="36" spans="1:4" ht="21.95" customHeight="1" x14ac:dyDescent="0.25">
      <c r="A36" s="8" t="s">
        <v>214</v>
      </c>
      <c r="B36" s="9">
        <v>60</v>
      </c>
      <c r="C36" s="11"/>
      <c r="D36" s="12"/>
    </row>
    <row r="37" spans="1:4" ht="21.95" customHeight="1" x14ac:dyDescent="0.25">
      <c r="A37" s="8" t="s">
        <v>29</v>
      </c>
      <c r="B37" s="9">
        <v>60</v>
      </c>
      <c r="C37" s="11"/>
      <c r="D37" s="12"/>
    </row>
    <row r="38" spans="1:4" ht="21.95" customHeight="1" x14ac:dyDescent="0.25">
      <c r="A38" s="8" t="s">
        <v>17</v>
      </c>
      <c r="B38" s="9">
        <v>60</v>
      </c>
      <c r="C38" s="11"/>
      <c r="D38" s="12"/>
    </row>
    <row r="39" spans="1:4" ht="21.95" customHeight="1" x14ac:dyDescent="0.25">
      <c r="A39" s="8" t="s">
        <v>24</v>
      </c>
      <c r="B39" s="9">
        <v>60</v>
      </c>
      <c r="C39" s="11"/>
      <c r="D39" s="12"/>
    </row>
    <row r="40" spans="1:4" ht="21.95" customHeight="1" x14ac:dyDescent="0.25">
      <c r="A40" s="8" t="s">
        <v>34</v>
      </c>
      <c r="B40" s="9">
        <v>60</v>
      </c>
      <c r="C40" s="11"/>
      <c r="D40" s="12"/>
    </row>
    <row r="41" spans="1:4" ht="21.95" customHeight="1" x14ac:dyDescent="0.25">
      <c r="A41" s="8" t="s">
        <v>12</v>
      </c>
      <c r="B41" s="9">
        <v>60</v>
      </c>
      <c r="C41" s="11"/>
      <c r="D41" s="12"/>
    </row>
    <row r="42" spans="1:4" ht="21.95" customHeight="1" x14ac:dyDescent="0.25">
      <c r="A42" s="8" t="s">
        <v>26</v>
      </c>
      <c r="B42" s="9">
        <v>30</v>
      </c>
      <c r="C42" s="11"/>
      <c r="D42" s="12"/>
    </row>
    <row r="43" spans="1:4" ht="21.95" customHeight="1" x14ac:dyDescent="0.25">
      <c r="A43" s="8" t="s">
        <v>215</v>
      </c>
      <c r="B43" s="9">
        <v>60</v>
      </c>
      <c r="C43" s="11"/>
      <c r="D43" s="12"/>
    </row>
    <row r="44" spans="1:4" ht="21.95" customHeight="1" x14ac:dyDescent="0.25">
      <c r="A44" s="8" t="s">
        <v>13</v>
      </c>
      <c r="B44" s="9">
        <v>60</v>
      </c>
      <c r="C44" s="11"/>
      <c r="D44" s="12"/>
    </row>
    <row r="45" spans="1:4" ht="21.95" customHeight="1" x14ac:dyDescent="0.25">
      <c r="A45" s="8" t="s">
        <v>27</v>
      </c>
      <c r="B45" s="9">
        <v>60</v>
      </c>
      <c r="C45" s="11"/>
      <c r="D45" s="12"/>
    </row>
    <row r="46" spans="1:4" ht="21.95" customHeight="1" x14ac:dyDescent="0.25">
      <c r="A46" s="8" t="s">
        <v>36</v>
      </c>
      <c r="B46" s="9">
        <v>300</v>
      </c>
      <c r="C46" s="11"/>
      <c r="D46" s="12"/>
    </row>
    <row r="47" spans="1:4" ht="21.95" customHeight="1" x14ac:dyDescent="0.25">
      <c r="A47" s="8" t="s">
        <v>39</v>
      </c>
      <c r="B47" s="9">
        <v>240</v>
      </c>
      <c r="C47" s="11"/>
      <c r="D47" s="12"/>
    </row>
    <row r="48" spans="1:4" ht="21.95" customHeight="1" x14ac:dyDescent="0.25">
      <c r="A48" s="8" t="s">
        <v>35</v>
      </c>
      <c r="B48" s="9">
        <v>300</v>
      </c>
      <c r="C48" s="11"/>
      <c r="D48" s="12"/>
    </row>
    <row r="49" spans="1:4" ht="30" x14ac:dyDescent="0.25">
      <c r="A49" s="37" t="s">
        <v>49</v>
      </c>
      <c r="B49" s="42" t="s">
        <v>62</v>
      </c>
      <c r="C49" s="42" t="s">
        <v>40</v>
      </c>
      <c r="D49" s="46" t="s">
        <v>51</v>
      </c>
    </row>
    <row r="50" spans="1:4" ht="45" x14ac:dyDescent="0.25">
      <c r="A50" s="10" t="s">
        <v>216</v>
      </c>
      <c r="B50" s="43"/>
      <c r="C50" s="43"/>
      <c r="D50" s="47"/>
    </row>
    <row r="51" spans="1:4" ht="21.95" customHeight="1" x14ac:dyDescent="0.25">
      <c r="A51" s="14"/>
      <c r="B51" s="3"/>
      <c r="C51" s="11"/>
      <c r="D51" s="15"/>
    </row>
    <row r="52" spans="1:4" ht="21.95" customHeight="1" x14ac:dyDescent="0.25">
      <c r="A52" s="14"/>
      <c r="B52" s="3"/>
      <c r="C52" s="11"/>
      <c r="D52" s="15"/>
    </row>
    <row r="53" spans="1:4" ht="21.95" customHeight="1" x14ac:dyDescent="0.25">
      <c r="A53" s="14"/>
      <c r="B53" s="3"/>
      <c r="C53" s="11"/>
      <c r="D53" s="15"/>
    </row>
    <row r="54" spans="1:4" ht="21.95" customHeight="1" x14ac:dyDescent="0.25">
      <c r="A54" s="14"/>
      <c r="B54" s="3"/>
      <c r="C54" s="11"/>
      <c r="D54" s="15"/>
    </row>
    <row r="55" spans="1:4" ht="21.95" customHeight="1" x14ac:dyDescent="0.25">
      <c r="A55" s="14"/>
      <c r="B55" s="3"/>
      <c r="C55" s="11"/>
      <c r="D55" s="12"/>
    </row>
    <row r="56" spans="1:4" ht="21.95" customHeight="1" x14ac:dyDescent="0.25">
      <c r="A56" s="14"/>
      <c r="B56" s="3"/>
      <c r="C56" s="11"/>
      <c r="D56" s="12"/>
    </row>
    <row r="57" spans="1:4" ht="21.95" customHeight="1" x14ac:dyDescent="0.25">
      <c r="A57" s="14"/>
      <c r="B57" s="3"/>
      <c r="C57" s="11"/>
      <c r="D57" s="12"/>
    </row>
    <row r="58" spans="1:4" ht="21.95" customHeight="1" x14ac:dyDescent="0.25">
      <c r="A58" s="14"/>
      <c r="B58" s="3"/>
      <c r="C58" s="11"/>
      <c r="D58" s="12"/>
    </row>
    <row r="59" spans="1:4" ht="21.95" customHeight="1" x14ac:dyDescent="0.25">
      <c r="A59" s="40" t="s">
        <v>61</v>
      </c>
      <c r="B59" s="40"/>
      <c r="C59" s="40"/>
    </row>
    <row r="60" spans="1:4" ht="35.450000000000003" customHeight="1" x14ac:dyDescent="0.25">
      <c r="A60" s="21" t="s">
        <v>53</v>
      </c>
      <c r="B60" s="22" t="s">
        <v>56</v>
      </c>
      <c r="C60" s="23" t="s">
        <v>55</v>
      </c>
    </row>
    <row r="61" spans="1:4" ht="21.95" customHeight="1" x14ac:dyDescent="0.25">
      <c r="A61" s="24" t="s">
        <v>59</v>
      </c>
      <c r="B61" s="9">
        <f>(SUMIF(C5:C48,"CURSOU",B5:B48))+SUMIF(C5:C48,"APROV. EST.",B5:B48)</f>
        <v>0</v>
      </c>
      <c r="C61" s="25">
        <f>B61/(3300-120)</f>
        <v>0</v>
      </c>
    </row>
    <row r="62" spans="1:4" ht="21.95" customHeight="1" x14ac:dyDescent="0.25">
      <c r="A62" s="26" t="s">
        <v>44</v>
      </c>
      <c r="B62" s="9">
        <f>SUM(B5:B48)-B61</f>
        <v>3210</v>
      </c>
      <c r="C62" s="25">
        <f>B62/(3330-120)</f>
        <v>1</v>
      </c>
    </row>
    <row r="63" spans="1:4" ht="21.95" customHeight="1" x14ac:dyDescent="0.25">
      <c r="A63" s="27" t="s">
        <v>43</v>
      </c>
      <c r="B63" s="9">
        <f>(SUMIF(C5:C48,"EM CURSO",B5:B48))</f>
        <v>0</v>
      </c>
      <c r="C63" s="28"/>
    </row>
    <row r="64" spans="1:4" ht="31.5" x14ac:dyDescent="0.25">
      <c r="A64" s="21" t="s">
        <v>54</v>
      </c>
      <c r="B64" s="22" t="s">
        <v>56</v>
      </c>
      <c r="C64" s="23" t="s">
        <v>55</v>
      </c>
    </row>
    <row r="65" spans="1:4" ht="21.95" customHeight="1" x14ac:dyDescent="0.25">
      <c r="A65" s="24" t="s">
        <v>59</v>
      </c>
      <c r="B65" s="9">
        <f>(SUMIF(C51:C58,"CURSOU",B51:B58))+SUMIF(C51:C58,"APROV. EST.",B51:B58)</f>
        <v>0</v>
      </c>
      <c r="C65" s="29">
        <f>B65/120</f>
        <v>0</v>
      </c>
    </row>
    <row r="66" spans="1:4" ht="21.95" customHeight="1" x14ac:dyDescent="0.25">
      <c r="A66" s="26" t="s">
        <v>44</v>
      </c>
      <c r="B66" s="9">
        <f>IF(B65&lt;=120,120-B65,0)</f>
        <v>120</v>
      </c>
      <c r="C66" s="29">
        <f>B66/120</f>
        <v>1</v>
      </c>
    </row>
    <row r="67" spans="1:4" ht="21.95" customHeight="1" x14ac:dyDescent="0.25">
      <c r="A67" s="27" t="s">
        <v>43</v>
      </c>
      <c r="B67" s="9">
        <f>(SUMIF(C51:C58,"EM CURSO",B51:B58))</f>
        <v>0</v>
      </c>
      <c r="C67" s="30"/>
    </row>
    <row r="68" spans="1:4" ht="21.95" customHeight="1" x14ac:dyDescent="0.25">
      <c r="A68" s="21" t="s">
        <v>57</v>
      </c>
      <c r="B68" s="31">
        <v>3330</v>
      </c>
      <c r="C68" s="32">
        <f>SUM(C61:C63)</f>
        <v>1</v>
      </c>
    </row>
    <row r="69" spans="1:4" ht="21.95" customHeight="1" x14ac:dyDescent="0.25">
      <c r="A69" s="21" t="s">
        <v>58</v>
      </c>
      <c r="B69" s="33">
        <f>SUM(B61,B65)</f>
        <v>0</v>
      </c>
      <c r="C69" s="34">
        <f>B69/B68</f>
        <v>0</v>
      </c>
    </row>
    <row r="70" spans="1:4" ht="6.75" customHeight="1" x14ac:dyDescent="0.25"/>
    <row r="71" spans="1:4" ht="21.95" customHeight="1" x14ac:dyDescent="0.25">
      <c r="A71" s="49" t="s">
        <v>217</v>
      </c>
      <c r="B71" s="49"/>
      <c r="C71" s="49"/>
      <c r="D71" s="49"/>
    </row>
    <row r="72" spans="1:4" ht="30" x14ac:dyDescent="0.25">
      <c r="A72" s="38" t="s">
        <v>240</v>
      </c>
      <c r="B72" s="50" t="s">
        <v>241</v>
      </c>
      <c r="C72" s="50"/>
      <c r="D72" s="50"/>
    </row>
    <row r="73" spans="1:4" ht="21.95" customHeight="1" x14ac:dyDescent="0.25">
      <c r="A73" s="36" t="s">
        <v>207</v>
      </c>
      <c r="B73" s="51" t="s">
        <v>10</v>
      </c>
      <c r="C73" s="52" t="s">
        <v>230</v>
      </c>
      <c r="D73" s="53" t="s">
        <v>10</v>
      </c>
    </row>
    <row r="74" spans="1:4" ht="21.95" customHeight="1" x14ac:dyDescent="0.25">
      <c r="A74" s="36" t="s">
        <v>208</v>
      </c>
      <c r="B74" s="51" t="s">
        <v>232</v>
      </c>
      <c r="C74" s="52" t="s">
        <v>231</v>
      </c>
      <c r="D74" s="53" t="s">
        <v>232</v>
      </c>
    </row>
    <row r="75" spans="1:4" ht="21.95" customHeight="1" x14ac:dyDescent="0.25">
      <c r="A75" s="36" t="s">
        <v>243</v>
      </c>
      <c r="B75" s="51" t="s">
        <v>234</v>
      </c>
      <c r="C75" s="52" t="s">
        <v>233</v>
      </c>
      <c r="D75" s="53" t="s">
        <v>234</v>
      </c>
    </row>
    <row r="76" spans="1:4" ht="21.95" customHeight="1" x14ac:dyDescent="0.25">
      <c r="A76" s="36" t="s">
        <v>210</v>
      </c>
      <c r="B76" s="51" t="s">
        <v>33</v>
      </c>
      <c r="C76" s="52"/>
      <c r="D76" s="53"/>
    </row>
    <row r="77" spans="1:4" ht="21.95" customHeight="1" x14ac:dyDescent="0.25">
      <c r="A77" s="36" t="s">
        <v>223</v>
      </c>
      <c r="B77" s="51" t="s">
        <v>224</v>
      </c>
      <c r="C77" s="52" t="s">
        <v>228</v>
      </c>
      <c r="D77" s="53" t="s">
        <v>224</v>
      </c>
    </row>
    <row r="78" spans="1:4" ht="21.95" customHeight="1" x14ac:dyDescent="0.25">
      <c r="A78" s="36" t="s">
        <v>211</v>
      </c>
      <c r="B78" s="51" t="s">
        <v>5</v>
      </c>
      <c r="C78" s="52" t="s">
        <v>236</v>
      </c>
      <c r="D78" s="53" t="s">
        <v>5</v>
      </c>
    </row>
    <row r="79" spans="1:4" ht="21.95" customHeight="1" x14ac:dyDescent="0.25">
      <c r="A79" s="36" t="s">
        <v>244</v>
      </c>
      <c r="B79" s="51" t="s">
        <v>245</v>
      </c>
      <c r="C79" s="52" t="s">
        <v>238</v>
      </c>
      <c r="D79" s="53" t="s">
        <v>219</v>
      </c>
    </row>
    <row r="80" spans="1:4" ht="21.95" customHeight="1" x14ac:dyDescent="0.25">
      <c r="A80" s="36" t="s">
        <v>246</v>
      </c>
      <c r="B80" s="51" t="s">
        <v>38</v>
      </c>
      <c r="C80" s="52" t="s">
        <v>237</v>
      </c>
      <c r="D80" s="53" t="s">
        <v>38</v>
      </c>
    </row>
    <row r="81" spans="1:4" ht="21.95" customHeight="1" x14ac:dyDescent="0.25">
      <c r="A81" s="36" t="s">
        <v>214</v>
      </c>
      <c r="B81" s="51" t="s">
        <v>220</v>
      </c>
      <c r="C81" s="52" t="s">
        <v>235</v>
      </c>
      <c r="D81" s="53" t="s">
        <v>220</v>
      </c>
    </row>
    <row r="82" spans="1:4" ht="21.95" customHeight="1" x14ac:dyDescent="0.25">
      <c r="A82" s="36" t="s">
        <v>225</v>
      </c>
      <c r="B82" s="51" t="s">
        <v>226</v>
      </c>
      <c r="C82" s="52" t="s">
        <v>229</v>
      </c>
      <c r="D82" s="53" t="s">
        <v>226</v>
      </c>
    </row>
    <row r="83" spans="1:4" ht="21.95" customHeight="1" x14ac:dyDescent="0.25">
      <c r="A83" s="36" t="s">
        <v>222</v>
      </c>
      <c r="B83" s="51" t="s">
        <v>221</v>
      </c>
      <c r="C83" s="52" t="s">
        <v>227</v>
      </c>
      <c r="D83" s="53" t="s">
        <v>221</v>
      </c>
    </row>
    <row r="84" spans="1:4" ht="21.95" customHeight="1" x14ac:dyDescent="0.25">
      <c r="A84" s="36" t="s">
        <v>247</v>
      </c>
      <c r="B84" s="51" t="s">
        <v>248</v>
      </c>
      <c r="C84" s="52" t="s">
        <v>239</v>
      </c>
      <c r="D84" s="53" t="s">
        <v>218</v>
      </c>
    </row>
    <row r="85" spans="1:4" ht="7.5" customHeight="1" x14ac:dyDescent="0.25"/>
    <row r="86" spans="1:4" ht="21.95" customHeight="1" x14ac:dyDescent="0.25">
      <c r="A86" s="55" t="s">
        <v>260</v>
      </c>
      <c r="B86" s="55"/>
      <c r="C86" s="55"/>
      <c r="D86" s="55"/>
    </row>
    <row r="87" spans="1:4" ht="43.5" customHeight="1" x14ac:dyDescent="0.25">
      <c r="A87" s="57" t="s">
        <v>262</v>
      </c>
      <c r="B87" s="57"/>
      <c r="C87" s="57"/>
      <c r="D87" s="57"/>
    </row>
    <row r="88" spans="1:4" ht="21.95" customHeight="1" x14ac:dyDescent="0.25">
      <c r="A88" s="56" t="s">
        <v>242</v>
      </c>
      <c r="B88" s="54" t="s">
        <v>256</v>
      </c>
      <c r="C88" s="54"/>
      <c r="D88" s="54"/>
    </row>
    <row r="89" spans="1:4" ht="36" customHeight="1" x14ac:dyDescent="0.25">
      <c r="A89" s="56"/>
      <c r="B89" s="54"/>
      <c r="C89" s="54"/>
      <c r="D89" s="54"/>
    </row>
    <row r="90" spans="1:4" ht="21.95" customHeight="1" x14ac:dyDescent="0.25">
      <c r="A90" s="56" t="s">
        <v>249</v>
      </c>
      <c r="B90" s="54" t="s">
        <v>257</v>
      </c>
      <c r="C90" s="54"/>
      <c r="D90" s="54"/>
    </row>
    <row r="91" spans="1:4" ht="36.75" customHeight="1" x14ac:dyDescent="0.25">
      <c r="A91" s="56"/>
      <c r="B91" s="54"/>
      <c r="C91" s="54"/>
      <c r="D91" s="54"/>
    </row>
    <row r="92" spans="1:4" ht="36.75" customHeight="1" x14ac:dyDescent="0.25">
      <c r="A92" s="56" t="s">
        <v>251</v>
      </c>
      <c r="B92" s="54" t="s">
        <v>258</v>
      </c>
      <c r="C92" s="54"/>
      <c r="D92" s="54"/>
    </row>
    <row r="93" spans="1:4" ht="26.25" customHeight="1" x14ac:dyDescent="0.25">
      <c r="A93" s="56"/>
      <c r="B93" s="54"/>
      <c r="C93" s="54"/>
      <c r="D93" s="54"/>
    </row>
    <row r="94" spans="1:4" ht="21.95" customHeight="1" x14ac:dyDescent="0.25">
      <c r="A94" s="58" t="s">
        <v>250</v>
      </c>
      <c r="B94" s="54" t="s">
        <v>261</v>
      </c>
      <c r="C94" s="54"/>
      <c r="D94" s="54"/>
    </row>
    <row r="95" spans="1:4" ht="61.5" customHeight="1" x14ac:dyDescent="0.25">
      <c r="A95" s="58"/>
      <c r="B95" s="54"/>
      <c r="C95" s="54"/>
      <c r="D95" s="54"/>
    </row>
    <row r="96" spans="1:4" ht="21.95" customHeight="1" x14ac:dyDescent="0.25">
      <c r="A96" s="58" t="s">
        <v>252</v>
      </c>
      <c r="B96" s="54" t="s">
        <v>259</v>
      </c>
      <c r="C96" s="54"/>
      <c r="D96" s="54"/>
    </row>
    <row r="97" spans="1:4" ht="30" customHeight="1" x14ac:dyDescent="0.25">
      <c r="A97" s="58"/>
      <c r="B97" s="54"/>
      <c r="C97" s="54"/>
      <c r="D97" s="54"/>
    </row>
  </sheetData>
  <sortState ref="A71:D83">
    <sortCondition ref="A1"/>
  </sortState>
  <mergeCells count="33">
    <mergeCell ref="A96:A97"/>
    <mergeCell ref="B96:D97"/>
    <mergeCell ref="A92:A93"/>
    <mergeCell ref="B92:D93"/>
    <mergeCell ref="A90:A91"/>
    <mergeCell ref="B90:D91"/>
    <mergeCell ref="A94:A95"/>
    <mergeCell ref="B94:D95"/>
    <mergeCell ref="B76:D76"/>
    <mergeCell ref="A87:D87"/>
    <mergeCell ref="B82:D82"/>
    <mergeCell ref="B83:D83"/>
    <mergeCell ref="B84:D84"/>
    <mergeCell ref="B88:D89"/>
    <mergeCell ref="A86:D86"/>
    <mergeCell ref="A88:A89"/>
    <mergeCell ref="B77:D77"/>
    <mergeCell ref="B78:D78"/>
    <mergeCell ref="B79:D79"/>
    <mergeCell ref="B80:D80"/>
    <mergeCell ref="B81:D81"/>
    <mergeCell ref="A71:D71"/>
    <mergeCell ref="B72:D72"/>
    <mergeCell ref="B73:D73"/>
    <mergeCell ref="B74:D74"/>
    <mergeCell ref="B75:D75"/>
    <mergeCell ref="A59:C59"/>
    <mergeCell ref="A1:D1"/>
    <mergeCell ref="B49:B50"/>
    <mergeCell ref="C49:C50"/>
    <mergeCell ref="B3:C3"/>
    <mergeCell ref="D49:D50"/>
    <mergeCell ref="A2:D2"/>
  </mergeCells>
  <conditionalFormatting sqref="C6:C7 C17:C34">
    <cfRule type="expression" dxfId="159" priority="21">
      <formula>$C47="A CUMPRIR"</formula>
    </cfRule>
    <cfRule type="expression" dxfId="158" priority="22">
      <formula>$C47= "EM CURSO"</formula>
    </cfRule>
    <cfRule type="expression" dxfId="157" priority="23">
      <formula>$C47="CUMPRIDO"</formula>
    </cfRule>
  </conditionalFormatting>
  <conditionalFormatting sqref="C5:C48">
    <cfRule type="expression" dxfId="156" priority="28">
      <formula>$C5="APROV. EST."</formula>
    </cfRule>
    <cfRule type="expression" dxfId="155" priority="29">
      <formula>$C5="A CURSAR"</formula>
    </cfRule>
    <cfRule type="expression" dxfId="154" priority="30">
      <formula>$C5 = "EM CURSO"</formula>
    </cfRule>
    <cfRule type="expression" dxfId="153" priority="31">
      <formula>$C5="CURSOU"</formula>
    </cfRule>
  </conditionalFormatting>
  <conditionalFormatting sqref="C13:C15 C35:C44">
    <cfRule type="expression" dxfId="152" priority="35">
      <formula>$C55="A CUMPRIR"</formula>
    </cfRule>
    <cfRule type="expression" dxfId="151" priority="36">
      <formula>$C55= "EM CURSO"</formula>
    </cfRule>
    <cfRule type="expression" dxfId="150" priority="37">
      <formula>$C55="CUMPRIDO"</formula>
    </cfRule>
  </conditionalFormatting>
  <conditionalFormatting sqref="C16">
    <cfRule type="expression" dxfId="149" priority="44">
      <formula>#REF!="A CUMPRIR"</formula>
    </cfRule>
    <cfRule type="expression" dxfId="148" priority="45">
      <formula>#REF!= "EM CURSO"</formula>
    </cfRule>
    <cfRule type="expression" dxfId="147" priority="46">
      <formula>#REF!="CUMPRIDO"</formula>
    </cfRule>
  </conditionalFormatting>
  <conditionalFormatting sqref="C53:C58">
    <cfRule type="expression" dxfId="146" priority="5">
      <formula>$C53="APROV. EST."</formula>
    </cfRule>
    <cfRule type="expression" dxfId="145" priority="6">
      <formula>$C53="A CURSAR"</formula>
    </cfRule>
    <cfRule type="expression" dxfId="144" priority="7">
      <formula>$C53 = "EM CURSO"</formula>
    </cfRule>
    <cfRule type="expression" dxfId="143" priority="8">
      <formula>$C53="CURSOU"</formula>
    </cfRule>
  </conditionalFormatting>
  <conditionalFormatting sqref="C53:C58">
    <cfRule type="expression" dxfId="142" priority="9">
      <formula>$C99="A CUMPRIR"</formula>
    </cfRule>
    <cfRule type="expression" dxfId="141" priority="10">
      <formula>$C99= "EM CURSO"</formula>
    </cfRule>
    <cfRule type="expression" dxfId="140" priority="11">
      <formula>$C99="CUMPRIDO"</formula>
    </cfRule>
  </conditionalFormatting>
  <conditionalFormatting sqref="C51:C52">
    <cfRule type="expression" dxfId="139" priority="1">
      <formula>$C51="APROV. EST."</formula>
    </cfRule>
    <cfRule type="expression" dxfId="138" priority="2">
      <formula>$C51="A CURSAR"</formula>
    </cfRule>
    <cfRule type="expression" dxfId="137" priority="3">
      <formula>$C51 = "EM CURSO"</formula>
    </cfRule>
    <cfRule type="expression" dxfId="136" priority="4">
      <formula>$C51="CURSOU"</formula>
    </cfRule>
  </conditionalFormatting>
  <conditionalFormatting sqref="C11:C12">
    <cfRule type="expression" dxfId="135" priority="70">
      <formula>$C49="A CUMPRIR"</formula>
    </cfRule>
    <cfRule type="expression" dxfId="134" priority="71">
      <formula>$C49= "EM CURSO"</formula>
    </cfRule>
    <cfRule type="expression" dxfId="133" priority="72">
      <formula>$C49="CUMPRIDO"</formula>
    </cfRule>
  </conditionalFormatting>
  <conditionalFormatting sqref="C8:C10">
    <cfRule type="expression" dxfId="132" priority="73">
      <formula>#REF!="A CUMPRIR"</formula>
    </cfRule>
    <cfRule type="expression" dxfId="131" priority="74">
      <formula>#REF!= "EM CURSO"</formula>
    </cfRule>
    <cfRule type="expression" dxfId="130" priority="75">
      <formula>#REF!="CUMPRIDO"</formula>
    </cfRule>
  </conditionalFormatting>
  <conditionalFormatting sqref="C45:C48">
    <cfRule type="expression" dxfId="129" priority="79">
      <formula>$C88="A CUMPRIR"</formula>
    </cfRule>
    <cfRule type="expression" dxfId="128" priority="80">
      <formula>$C88= "EM CURSO"</formula>
    </cfRule>
    <cfRule type="expression" dxfId="127" priority="81">
      <formula>$C88="CUMPRIDO"</formula>
    </cfRule>
  </conditionalFormatting>
  <dataValidations count="1">
    <dataValidation allowBlank="1" showInputMessage="1" showErrorMessage="1" promptTitle="Insira o nome da UC" prompt="Digite aqui o nome da Unidade Curricular Eletiva cursada" sqref="A51:A58"/>
  </dataValidations>
  <printOptions horizontalCentered="1" verticalCentered="1"/>
  <pageMargins left="0.25" right="0.25" top="0.75" bottom="0.75" header="0.3" footer="0.3"/>
  <pageSetup paperSize="9" scale="64" fitToHeight="0" orientation="portrait" r:id="rId1"/>
  <headerFooter>
    <oddHeader>&amp;C&amp;G</oddHeader>
    <oddFooter xml:space="preserve">&amp;CESTE ARQUIVO É DESTINADO APENAS PARA CONSULTA, &amp;"-,Negrito"&amp;UNÃO SENDO VÁLIDO&amp;"-,Regular"&amp;U COMO DOCUMENTO OFICIAL.
</oddFooter>
  </headerFooter>
  <rowBreaks count="4" manualBreakCount="4">
    <brk id="21" max="3" man="1"/>
    <brk id="42" max="3" man="1"/>
    <brk id="58" max="3" man="1"/>
    <brk id="69" max="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e" prompt="Verifique sua situação em relação à Unidade Curricular">
          <x14:formula1>
            <xm:f>info!$A$2:$A$5</xm:f>
          </x14:formula1>
          <xm:sqref>C51:C58 C5:C48</xm:sqref>
        </x14:dataValidation>
        <x14:dataValidation type="list" allowBlank="1" showInputMessage="1" showErrorMessage="1" promptTitle="Carga horária" prompt="Selecione a carga horária da Unidade Curricular eletiva.">
          <x14:formula1>
            <xm:f>info!$C$1:$C$2</xm:f>
          </x14:formula1>
          <xm:sqref>B51:B58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D69"/>
  <sheetViews>
    <sheetView showGridLines="0" tabSelected="1" view="pageBreakPreview" topLeftCell="A31" zoomScale="90" zoomScaleNormal="100" zoomScaleSheetLayoutView="90" workbookViewId="0">
      <selection activeCell="A7" sqref="A7"/>
    </sheetView>
  </sheetViews>
  <sheetFormatPr defaultColWidth="8.7109375" defaultRowHeight="21.95" customHeight="1" x14ac:dyDescent="0.25"/>
  <cols>
    <col min="1" max="1" width="65.42578125" style="1" bestFit="1" customWidth="1"/>
    <col min="2" max="2" width="13.140625" style="2" customWidth="1"/>
    <col min="3" max="3" width="11.140625" style="2" bestFit="1" customWidth="1"/>
    <col min="4" max="4" width="37.85546875" style="1" customWidth="1"/>
    <col min="5" max="16384" width="8.7109375" style="1"/>
  </cols>
  <sheetData>
    <row r="1" spans="1:4" ht="28.5" x14ac:dyDescent="0.25">
      <c r="A1" s="41" t="s">
        <v>203</v>
      </c>
      <c r="B1" s="41"/>
      <c r="C1" s="41"/>
      <c r="D1" s="41"/>
    </row>
    <row r="2" spans="1:4" ht="29.1" customHeight="1" x14ac:dyDescent="0.25">
      <c r="A2" s="13" t="s">
        <v>60</v>
      </c>
      <c r="B2" s="44" t="s">
        <v>52</v>
      </c>
      <c r="C2" s="45"/>
      <c r="D2" s="13">
        <v>0</v>
      </c>
    </row>
    <row r="3" spans="1:4" ht="31.5" x14ac:dyDescent="0.25">
      <c r="A3" s="4" t="s">
        <v>103</v>
      </c>
      <c r="B3" s="5" t="s">
        <v>62</v>
      </c>
      <c r="C3" s="6" t="s">
        <v>40</v>
      </c>
      <c r="D3" s="7" t="s">
        <v>51</v>
      </c>
    </row>
    <row r="4" spans="1:4" ht="21.95" customHeight="1" x14ac:dyDescent="0.25">
      <c r="A4" s="8" t="s">
        <v>67</v>
      </c>
      <c r="B4" s="9">
        <v>60</v>
      </c>
      <c r="C4" s="11"/>
      <c r="D4" s="12"/>
    </row>
    <row r="5" spans="1:4" ht="21.95" customHeight="1" x14ac:dyDescent="0.25">
      <c r="A5" s="8" t="s">
        <v>85</v>
      </c>
      <c r="B5" s="9">
        <v>60</v>
      </c>
      <c r="C5" s="11"/>
      <c r="D5" s="12"/>
    </row>
    <row r="6" spans="1:4" ht="21.95" customHeight="1" x14ac:dyDescent="0.25">
      <c r="A6" s="8" t="s">
        <v>101</v>
      </c>
      <c r="B6" s="9">
        <v>60</v>
      </c>
      <c r="C6" s="11"/>
      <c r="D6" s="12"/>
    </row>
    <row r="7" spans="1:4" ht="21.95" customHeight="1" x14ac:dyDescent="0.25">
      <c r="A7" s="8" t="s">
        <v>96</v>
      </c>
      <c r="B7" s="9">
        <v>60</v>
      </c>
      <c r="C7" s="11"/>
      <c r="D7" s="12"/>
    </row>
    <row r="8" spans="1:4" ht="21.95" customHeight="1" x14ac:dyDescent="0.25">
      <c r="A8" s="8" t="s">
        <v>102</v>
      </c>
      <c r="B8" s="9">
        <v>120</v>
      </c>
      <c r="C8" s="11"/>
      <c r="D8" s="12"/>
    </row>
    <row r="9" spans="1:4" ht="21.95" customHeight="1" x14ac:dyDescent="0.35">
      <c r="A9" s="8" t="s">
        <v>99</v>
      </c>
      <c r="B9" s="9">
        <v>60</v>
      </c>
      <c r="C9" s="11"/>
      <c r="D9" s="12"/>
    </row>
    <row r="10" spans="1:4" ht="21.95" customHeight="1" x14ac:dyDescent="0.25">
      <c r="A10" s="8" t="s">
        <v>71</v>
      </c>
      <c r="B10" s="9">
        <v>60</v>
      </c>
      <c r="C10" s="11"/>
      <c r="D10" s="12"/>
    </row>
    <row r="11" spans="1:4" ht="21.95" customHeight="1" x14ac:dyDescent="0.25">
      <c r="A11" s="8" t="s">
        <v>69</v>
      </c>
      <c r="B11" s="9">
        <v>60</v>
      </c>
      <c r="C11" s="11"/>
      <c r="D11" s="12"/>
    </row>
    <row r="12" spans="1:4" ht="21.95" customHeight="1" x14ac:dyDescent="0.25">
      <c r="A12" s="8" t="s">
        <v>95</v>
      </c>
      <c r="B12" s="9">
        <v>60</v>
      </c>
      <c r="C12" s="11"/>
      <c r="D12" s="12"/>
    </row>
    <row r="13" spans="1:4" ht="21.95" customHeight="1" x14ac:dyDescent="0.35">
      <c r="A13" s="8" t="s">
        <v>91</v>
      </c>
      <c r="B13" s="9">
        <v>60</v>
      </c>
      <c r="C13" s="11"/>
      <c r="D13" s="12"/>
    </row>
    <row r="14" spans="1:4" ht="21.95" customHeight="1" x14ac:dyDescent="0.35">
      <c r="A14" s="8" t="s">
        <v>81</v>
      </c>
      <c r="B14" s="9">
        <v>60</v>
      </c>
      <c r="C14" s="11"/>
      <c r="D14" s="12"/>
    </row>
    <row r="15" spans="1:4" ht="21.95" customHeight="1" x14ac:dyDescent="0.35">
      <c r="A15" s="8" t="s">
        <v>89</v>
      </c>
      <c r="B15" s="9">
        <v>60</v>
      </c>
      <c r="C15" s="11"/>
      <c r="D15" s="12"/>
    </row>
    <row r="16" spans="1:4" ht="21.95" customHeight="1" x14ac:dyDescent="0.25">
      <c r="A16" s="8" t="s">
        <v>68</v>
      </c>
      <c r="B16" s="9">
        <v>60</v>
      </c>
      <c r="C16" s="11"/>
      <c r="D16" s="12"/>
    </row>
    <row r="17" spans="1:4" ht="21.95" customHeight="1" x14ac:dyDescent="0.35">
      <c r="A17" s="8" t="s">
        <v>76</v>
      </c>
      <c r="B17" s="9">
        <v>60</v>
      </c>
      <c r="C17" s="11"/>
      <c r="D17" s="12"/>
    </row>
    <row r="18" spans="1:4" ht="21.95" customHeight="1" x14ac:dyDescent="0.25">
      <c r="A18" s="8" t="s">
        <v>79</v>
      </c>
      <c r="B18" s="9">
        <v>60</v>
      </c>
      <c r="C18" s="11"/>
      <c r="D18" s="12"/>
    </row>
    <row r="19" spans="1:4" ht="21.95" customHeight="1" x14ac:dyDescent="0.25">
      <c r="A19" s="8" t="s">
        <v>86</v>
      </c>
      <c r="B19" s="9">
        <v>60</v>
      </c>
      <c r="C19" s="11"/>
      <c r="D19" s="12"/>
    </row>
    <row r="20" spans="1:4" ht="21.95" customHeight="1" x14ac:dyDescent="0.25">
      <c r="A20" s="8" t="s">
        <v>94</v>
      </c>
      <c r="B20" s="9">
        <v>60</v>
      </c>
      <c r="C20" s="11"/>
      <c r="D20" s="12"/>
    </row>
    <row r="21" spans="1:4" ht="21.95" customHeight="1" x14ac:dyDescent="0.25">
      <c r="A21" s="8" t="s">
        <v>2</v>
      </c>
      <c r="B21" s="9">
        <v>60</v>
      </c>
      <c r="C21" s="11"/>
      <c r="D21" s="12"/>
    </row>
    <row r="22" spans="1:4" ht="21.95" customHeight="1" x14ac:dyDescent="0.25">
      <c r="A22" s="8" t="s">
        <v>8</v>
      </c>
      <c r="B22" s="9">
        <v>60</v>
      </c>
      <c r="C22" s="11"/>
      <c r="D22" s="12"/>
    </row>
    <row r="23" spans="1:4" ht="21.95" customHeight="1" x14ac:dyDescent="0.25">
      <c r="A23" s="8" t="s">
        <v>7</v>
      </c>
      <c r="B23" s="9">
        <v>60</v>
      </c>
      <c r="C23" s="11"/>
      <c r="D23" s="12"/>
    </row>
    <row r="24" spans="1:4" ht="21.95" customHeight="1" x14ac:dyDescent="0.25">
      <c r="A24" s="8" t="s">
        <v>92</v>
      </c>
      <c r="B24" s="9">
        <v>60</v>
      </c>
      <c r="C24" s="11"/>
      <c r="D24" s="12"/>
    </row>
    <row r="25" spans="1:4" ht="21.95" customHeight="1" x14ac:dyDescent="0.25">
      <c r="A25" s="8" t="s">
        <v>63</v>
      </c>
      <c r="B25" s="9">
        <v>60</v>
      </c>
      <c r="C25" s="11"/>
      <c r="D25" s="12"/>
    </row>
    <row r="26" spans="1:4" ht="21.95" customHeight="1" x14ac:dyDescent="0.25">
      <c r="A26" s="8" t="s">
        <v>90</v>
      </c>
      <c r="B26" s="9">
        <v>60</v>
      </c>
      <c r="C26" s="11"/>
      <c r="D26" s="12"/>
    </row>
    <row r="27" spans="1:4" ht="21.95" customHeight="1" x14ac:dyDescent="0.25">
      <c r="A27" s="8" t="s">
        <v>97</v>
      </c>
      <c r="B27" s="9">
        <v>60</v>
      </c>
      <c r="C27" s="11"/>
      <c r="D27" s="12"/>
    </row>
    <row r="28" spans="1:4" ht="21.95" customHeight="1" x14ac:dyDescent="0.25">
      <c r="A28" s="8" t="s">
        <v>88</v>
      </c>
      <c r="B28" s="9">
        <v>60</v>
      </c>
      <c r="C28" s="11"/>
      <c r="D28" s="12"/>
    </row>
    <row r="29" spans="1:4" ht="21.95" customHeight="1" x14ac:dyDescent="0.25">
      <c r="A29" s="8" t="s">
        <v>74</v>
      </c>
      <c r="B29" s="9">
        <v>60</v>
      </c>
      <c r="C29" s="11"/>
      <c r="D29" s="12"/>
    </row>
    <row r="30" spans="1:4" ht="21.95" customHeight="1" x14ac:dyDescent="0.25">
      <c r="A30" s="8" t="s">
        <v>80</v>
      </c>
      <c r="B30" s="9">
        <v>60</v>
      </c>
      <c r="C30" s="11"/>
      <c r="D30" s="12"/>
    </row>
    <row r="31" spans="1:4" ht="21.95" customHeight="1" x14ac:dyDescent="0.25">
      <c r="A31" s="8" t="s">
        <v>64</v>
      </c>
      <c r="B31" s="9">
        <v>60</v>
      </c>
      <c r="C31" s="11"/>
      <c r="D31" s="12"/>
    </row>
    <row r="32" spans="1:4" ht="21.95" customHeight="1" x14ac:dyDescent="0.25">
      <c r="A32" s="8" t="s">
        <v>65</v>
      </c>
      <c r="B32" s="9">
        <v>60</v>
      </c>
      <c r="C32" s="11"/>
      <c r="D32" s="12"/>
    </row>
    <row r="33" spans="1:4" ht="21.95" customHeight="1" x14ac:dyDescent="0.25">
      <c r="A33" s="8" t="s">
        <v>66</v>
      </c>
      <c r="B33" s="9">
        <v>60</v>
      </c>
      <c r="C33" s="11"/>
      <c r="D33" s="12"/>
    </row>
    <row r="34" spans="1:4" ht="21.95" customHeight="1" x14ac:dyDescent="0.25">
      <c r="A34" s="8" t="s">
        <v>72</v>
      </c>
      <c r="B34" s="9">
        <v>60</v>
      </c>
      <c r="C34" s="11"/>
      <c r="D34" s="12"/>
    </row>
    <row r="35" spans="1:4" ht="21.95" customHeight="1" x14ac:dyDescent="0.25">
      <c r="A35" s="8" t="s">
        <v>77</v>
      </c>
      <c r="B35" s="9">
        <v>60</v>
      </c>
      <c r="C35" s="11"/>
      <c r="D35" s="12"/>
    </row>
    <row r="36" spans="1:4" ht="21.95" customHeight="1" x14ac:dyDescent="0.25">
      <c r="A36" s="8" t="s">
        <v>84</v>
      </c>
      <c r="B36" s="9">
        <v>60</v>
      </c>
      <c r="C36" s="11"/>
      <c r="D36" s="12"/>
    </row>
    <row r="37" spans="1:4" ht="21.95" customHeight="1" x14ac:dyDescent="0.25">
      <c r="A37" s="8" t="s">
        <v>11</v>
      </c>
      <c r="B37" s="9">
        <v>60</v>
      </c>
      <c r="C37" s="11"/>
      <c r="D37" s="12"/>
    </row>
    <row r="38" spans="1:4" ht="21.95" customHeight="1" x14ac:dyDescent="0.25">
      <c r="A38" s="8" t="s">
        <v>73</v>
      </c>
      <c r="B38" s="9">
        <v>60</v>
      </c>
      <c r="C38" s="11"/>
      <c r="D38" s="12"/>
    </row>
    <row r="39" spans="1:4" ht="21.95" customHeight="1" x14ac:dyDescent="0.25">
      <c r="A39" s="8" t="s">
        <v>18</v>
      </c>
      <c r="B39" s="9">
        <v>60</v>
      </c>
      <c r="C39" s="11"/>
      <c r="D39" s="12"/>
    </row>
    <row r="40" spans="1:4" ht="21.95" customHeight="1" x14ac:dyDescent="0.25">
      <c r="A40" s="8" t="s">
        <v>78</v>
      </c>
      <c r="B40" s="9">
        <v>60</v>
      </c>
      <c r="C40" s="11"/>
      <c r="D40" s="12"/>
    </row>
    <row r="41" spans="1:4" ht="21.95" customHeight="1" x14ac:dyDescent="0.25">
      <c r="A41" s="8" t="s">
        <v>83</v>
      </c>
      <c r="B41" s="9">
        <v>60</v>
      </c>
      <c r="C41" s="11"/>
      <c r="D41" s="12"/>
    </row>
    <row r="42" spans="1:4" ht="21.95" customHeight="1" x14ac:dyDescent="0.25">
      <c r="A42" s="8" t="s">
        <v>98</v>
      </c>
      <c r="B42" s="9">
        <v>180</v>
      </c>
      <c r="C42" s="11"/>
      <c r="D42" s="12"/>
    </row>
    <row r="43" spans="1:4" ht="21.95" customHeight="1" x14ac:dyDescent="0.25">
      <c r="A43" s="8" t="s">
        <v>75</v>
      </c>
      <c r="B43" s="9">
        <v>60</v>
      </c>
      <c r="C43" s="11"/>
      <c r="D43" s="12"/>
    </row>
    <row r="44" spans="1:4" ht="21.95" customHeight="1" x14ac:dyDescent="0.25">
      <c r="A44" s="8" t="s">
        <v>93</v>
      </c>
      <c r="B44" s="9">
        <v>60</v>
      </c>
      <c r="C44" s="11"/>
      <c r="D44" s="12"/>
    </row>
    <row r="45" spans="1:4" ht="21.95" customHeight="1" x14ac:dyDescent="0.25">
      <c r="A45" s="8" t="s">
        <v>82</v>
      </c>
      <c r="B45" s="9">
        <v>60</v>
      </c>
      <c r="C45" s="11"/>
      <c r="D45" s="12"/>
    </row>
    <row r="46" spans="1:4" ht="21.95" customHeight="1" x14ac:dyDescent="0.25">
      <c r="A46" s="8" t="s">
        <v>70</v>
      </c>
      <c r="B46" s="9">
        <v>60</v>
      </c>
      <c r="C46" s="11"/>
      <c r="D46" s="12"/>
    </row>
    <row r="47" spans="1:4" ht="21.95" customHeight="1" x14ac:dyDescent="0.25">
      <c r="A47" s="8" t="s">
        <v>87</v>
      </c>
      <c r="B47" s="9">
        <v>60</v>
      </c>
      <c r="C47" s="11"/>
      <c r="D47" s="12"/>
    </row>
    <row r="48" spans="1:4" ht="21.95" customHeight="1" x14ac:dyDescent="0.25">
      <c r="A48" s="8" t="s">
        <v>100</v>
      </c>
      <c r="B48" s="9">
        <v>60</v>
      </c>
      <c r="C48" s="11"/>
      <c r="D48" s="12"/>
    </row>
    <row r="49" spans="1:4" ht="30.95" customHeight="1" x14ac:dyDescent="0.25">
      <c r="A49" s="16" t="s">
        <v>104</v>
      </c>
      <c r="B49" s="42" t="s">
        <v>62</v>
      </c>
      <c r="C49" s="42" t="s">
        <v>40</v>
      </c>
      <c r="D49" s="46" t="s">
        <v>51</v>
      </c>
    </row>
    <row r="50" spans="1:4" ht="30" x14ac:dyDescent="0.25">
      <c r="A50" s="10" t="s">
        <v>216</v>
      </c>
      <c r="B50" s="43"/>
      <c r="C50" s="43"/>
      <c r="D50" s="47"/>
    </row>
    <row r="51" spans="1:4" ht="21.95" customHeight="1" x14ac:dyDescent="0.25">
      <c r="A51" s="14"/>
      <c r="B51" s="3"/>
      <c r="C51" s="11"/>
      <c r="D51" s="15"/>
    </row>
    <row r="52" spans="1:4" ht="21.95" customHeight="1" x14ac:dyDescent="0.25">
      <c r="A52" s="14"/>
      <c r="B52" s="3"/>
      <c r="C52" s="11"/>
      <c r="D52" s="15"/>
    </row>
    <row r="53" spans="1:4" ht="21.95" customHeight="1" x14ac:dyDescent="0.25">
      <c r="A53" s="14"/>
      <c r="B53" s="3"/>
      <c r="C53" s="11"/>
      <c r="D53" s="15"/>
    </row>
    <row r="54" spans="1:4" ht="21.95" customHeight="1" x14ac:dyDescent="0.25">
      <c r="A54" s="14"/>
      <c r="B54" s="3"/>
      <c r="C54" s="11"/>
      <c r="D54" s="15"/>
    </row>
    <row r="55" spans="1:4" ht="21.95" customHeight="1" x14ac:dyDescent="0.25">
      <c r="A55" s="14"/>
      <c r="B55" s="3"/>
      <c r="C55" s="11"/>
      <c r="D55" s="12"/>
    </row>
    <row r="56" spans="1:4" ht="21.95" customHeight="1" x14ac:dyDescent="0.25">
      <c r="A56" s="14"/>
      <c r="B56" s="3"/>
      <c r="C56" s="11"/>
      <c r="D56" s="12"/>
    </row>
    <row r="57" spans="1:4" ht="21.95" customHeight="1" x14ac:dyDescent="0.25">
      <c r="A57" s="14"/>
      <c r="B57" s="3"/>
      <c r="C57" s="11"/>
      <c r="D57" s="12"/>
    </row>
    <row r="58" spans="1:4" ht="21.95" customHeight="1" x14ac:dyDescent="0.25">
      <c r="A58" s="14"/>
      <c r="B58" s="3"/>
      <c r="C58" s="11"/>
      <c r="D58" s="12"/>
    </row>
    <row r="59" spans="1:4" ht="35.450000000000003" customHeight="1" x14ac:dyDescent="0.25">
      <c r="A59" s="59" t="s">
        <v>61</v>
      </c>
      <c r="B59" s="59"/>
      <c r="C59" s="59"/>
    </row>
    <row r="60" spans="1:4" s="35" customFormat="1" ht="31.5" x14ac:dyDescent="0.25">
      <c r="A60" s="21" t="s">
        <v>53</v>
      </c>
      <c r="B60" s="22" t="s">
        <v>56</v>
      </c>
      <c r="C60" s="23" t="s">
        <v>55</v>
      </c>
    </row>
    <row r="61" spans="1:4" s="35" customFormat="1" ht="26.45" customHeight="1" x14ac:dyDescent="0.25">
      <c r="A61" s="24" t="s">
        <v>59</v>
      </c>
      <c r="B61" s="9">
        <f>(SUMIF(C4:C48,"CURSOU",B4:B48))+SUMIF(C4:C48,"APROV. EST.",B4:B48)</f>
        <v>0</v>
      </c>
      <c r="C61" s="25">
        <f>B61/(3000-120)</f>
        <v>0</v>
      </c>
    </row>
    <row r="62" spans="1:4" s="35" customFormat="1" ht="26.45" customHeight="1" x14ac:dyDescent="0.25">
      <c r="A62" s="26" t="s">
        <v>44</v>
      </c>
      <c r="B62" s="9">
        <f>2880-B61</f>
        <v>2880</v>
      </c>
      <c r="C62" s="25">
        <f>B62/(3000-120)</f>
        <v>1</v>
      </c>
    </row>
    <row r="63" spans="1:4" s="35" customFormat="1" ht="26.45" customHeight="1" x14ac:dyDescent="0.25">
      <c r="A63" s="27" t="s">
        <v>43</v>
      </c>
      <c r="B63" s="9">
        <f>(SUMIF(C4:C48,"EM CURSO",B4:B48))</f>
        <v>0</v>
      </c>
      <c r="C63" s="28"/>
    </row>
    <row r="64" spans="1:4" s="35" customFormat="1" ht="31.5" x14ac:dyDescent="0.25">
      <c r="A64" s="21" t="s">
        <v>54</v>
      </c>
      <c r="B64" s="22" t="s">
        <v>56</v>
      </c>
      <c r="C64" s="23" t="s">
        <v>55</v>
      </c>
    </row>
    <row r="65" spans="1:3" s="35" customFormat="1" ht="21.95" customHeight="1" x14ac:dyDescent="0.25">
      <c r="A65" s="24" t="s">
        <v>59</v>
      </c>
      <c r="B65" s="9">
        <f>(SUMIF(C51:C58,"CURSOU",B51:B58))+SUMIF(C51:C58,"APROV. EST.",B51:B58)</f>
        <v>0</v>
      </c>
      <c r="C65" s="29">
        <f>B65/120</f>
        <v>0</v>
      </c>
    </row>
    <row r="66" spans="1:3" s="35" customFormat="1" ht="21.95" customHeight="1" x14ac:dyDescent="0.25">
      <c r="A66" s="26" t="s">
        <v>44</v>
      </c>
      <c r="B66" s="9">
        <f>IF(B65&lt;=120,120-B65,0)</f>
        <v>120</v>
      </c>
      <c r="C66" s="29">
        <f>B66/120</f>
        <v>1</v>
      </c>
    </row>
    <row r="67" spans="1:3" s="35" customFormat="1" ht="21.95" customHeight="1" x14ac:dyDescent="0.25">
      <c r="A67" s="27" t="s">
        <v>43</v>
      </c>
      <c r="B67" s="9">
        <f>(SUMIF(C51:C58,"EM CURSO",B51:B58))</f>
        <v>0</v>
      </c>
      <c r="C67" s="30"/>
    </row>
    <row r="68" spans="1:3" s="35" customFormat="1" ht="21.95" customHeight="1" x14ac:dyDescent="0.25">
      <c r="A68" s="21" t="s">
        <v>57</v>
      </c>
      <c r="B68" s="31">
        <v>3000</v>
      </c>
      <c r="C68" s="32">
        <f>SUM(C61:C63)</f>
        <v>1</v>
      </c>
    </row>
    <row r="69" spans="1:3" s="35" customFormat="1" ht="21.95" customHeight="1" x14ac:dyDescent="0.25">
      <c r="A69" s="21" t="s">
        <v>58</v>
      </c>
      <c r="B69" s="33">
        <f>SUM(B61,B65)</f>
        <v>0</v>
      </c>
      <c r="C69" s="34">
        <f>B69/B68</f>
        <v>0</v>
      </c>
    </row>
  </sheetData>
  <mergeCells count="6">
    <mergeCell ref="A59:C59"/>
    <mergeCell ref="A1:D1"/>
    <mergeCell ref="B2:C2"/>
    <mergeCell ref="B49:B50"/>
    <mergeCell ref="C49:C50"/>
    <mergeCell ref="D49:D50"/>
  </mergeCells>
  <conditionalFormatting sqref="C5:C7">
    <cfRule type="expression" dxfId="126" priority="8">
      <formula>$C46="A CUMPRIR"</formula>
    </cfRule>
    <cfRule type="expression" dxfId="125" priority="9">
      <formula>$C46= "EM CURSO"</formula>
    </cfRule>
    <cfRule type="expression" dxfId="124" priority="10">
      <formula>$C46="CUMPRIDO"</formula>
    </cfRule>
  </conditionalFormatting>
  <conditionalFormatting sqref="C4:C48">
    <cfRule type="expression" dxfId="123" priority="11">
      <formula>$C4="APROV. EST."</formula>
    </cfRule>
    <cfRule type="expression" dxfId="122" priority="12">
      <formula>$C4="A CURSAR"</formula>
    </cfRule>
    <cfRule type="expression" dxfId="121" priority="13">
      <formula>$C4 = "EM CURSO"</formula>
    </cfRule>
    <cfRule type="expression" dxfId="120" priority="14">
      <formula>$C4="CURSOU"</formula>
    </cfRule>
  </conditionalFormatting>
  <conditionalFormatting sqref="C12:C14">
    <cfRule type="expression" dxfId="119" priority="15">
      <formula>$C55="A CUMPRIR"</formula>
    </cfRule>
    <cfRule type="expression" dxfId="118" priority="16">
      <formula>$C55= "EM CURSO"</formula>
    </cfRule>
    <cfRule type="expression" dxfId="117" priority="17">
      <formula>$C55="CUMPRIDO"</formula>
    </cfRule>
  </conditionalFormatting>
  <conditionalFormatting sqref="C16:C48">
    <cfRule type="expression" dxfId="116" priority="18">
      <formula>$C58="A CUMPRIR"</formula>
    </cfRule>
    <cfRule type="expression" dxfId="115" priority="19">
      <formula>$C58= "EM CURSO"</formula>
    </cfRule>
    <cfRule type="expression" dxfId="114" priority="20">
      <formula>$C58="CUMPRIDO"</formula>
    </cfRule>
  </conditionalFormatting>
  <conditionalFormatting sqref="C15">
    <cfRule type="expression" dxfId="113" priority="21">
      <formula>#REF!="A CUMPRIR"</formula>
    </cfRule>
    <cfRule type="expression" dxfId="112" priority="22">
      <formula>#REF!= "EM CURSO"</formula>
    </cfRule>
    <cfRule type="expression" dxfId="111" priority="23">
      <formula>#REF!="CUMPRIDO"</formula>
    </cfRule>
  </conditionalFormatting>
  <conditionalFormatting sqref="C51:C58">
    <cfRule type="expression" dxfId="110" priority="1">
      <formula>$C51="APROV. EST."</formula>
    </cfRule>
    <cfRule type="expression" dxfId="109" priority="2">
      <formula>$C51="A CURSAR"</formula>
    </cfRule>
    <cfRule type="expression" dxfId="108" priority="3">
      <formula>$C51 = "EM CURSO"</formula>
    </cfRule>
    <cfRule type="expression" dxfId="107" priority="4">
      <formula>$C51="CURSOU"</formula>
    </cfRule>
  </conditionalFormatting>
  <conditionalFormatting sqref="C51:C58">
    <cfRule type="expression" dxfId="106" priority="5">
      <formula>$C95="A CUMPRIR"</formula>
    </cfRule>
    <cfRule type="expression" dxfId="105" priority="6">
      <formula>$C95= "EM CURSO"</formula>
    </cfRule>
    <cfRule type="expression" dxfId="104" priority="7">
      <formula>$C95="CUMPRIDO"</formula>
    </cfRule>
  </conditionalFormatting>
  <conditionalFormatting sqref="C10:C11">
    <cfRule type="expression" dxfId="103" priority="46">
      <formula>$C49="A CUMPRIR"</formula>
    </cfRule>
    <cfRule type="expression" dxfId="102" priority="47">
      <formula>$C49= "EM CURSO"</formula>
    </cfRule>
    <cfRule type="expression" dxfId="101" priority="48">
      <formula>$C49="CUMPRIDO"</formula>
    </cfRule>
  </conditionalFormatting>
  <conditionalFormatting sqref="C8:C9">
    <cfRule type="expression" dxfId="100" priority="49">
      <formula>#REF!="A CUMPRIR"</formula>
    </cfRule>
    <cfRule type="expression" dxfId="99" priority="50">
      <formula>#REF!= "EM CURSO"</formula>
    </cfRule>
    <cfRule type="expression" dxfId="98" priority="51">
      <formula>#REF!="CUMPRIDO"</formula>
    </cfRule>
  </conditionalFormatting>
  <dataValidations count="1">
    <dataValidation allowBlank="1" showInputMessage="1" showErrorMessage="1" promptTitle="Insira o nome da UC" prompt="Digite aqui o nome da Unidade Curricular Eletiva cursada" sqref="A51:A58"/>
  </dataValidations>
  <printOptions horizontalCentered="1" verticalCentered="1"/>
  <pageMargins left="0.25" right="0.25" top="0.75" bottom="0.75" header="0.3" footer="0.3"/>
  <pageSetup paperSize="9" scale="77" fitToHeight="0" orientation="portrait" r:id="rId1"/>
  <headerFooter>
    <oddHeader>&amp;C&amp;G</oddHeader>
    <oddFooter xml:space="preserve">&amp;CESTE ARQUIVO É DESTINADO APENAS PARA CONSULTA, &amp;"-,Negrito"&amp;UNÃO SENDO VÁLIDO&amp;"-,Regular"&amp;U COMO DOCUMENTO OFICIAL.
</oddFooter>
  </headerFooter>
  <rowBreaks count="2" manualBreakCount="2">
    <brk id="21" max="3" man="1"/>
    <brk id="48" max="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arga horária" prompt="Selecione a carga horária da Unidade Curricular eletiva.">
          <x14:formula1>
            <xm:f>info!$C$1:$C$2</xm:f>
          </x14:formula1>
          <xm:sqref>B51:B58</xm:sqref>
        </x14:dataValidation>
        <x14:dataValidation type="list" allowBlank="1" showInputMessage="1" showErrorMessage="1" promptTitle="Selecione" prompt="Verifique sua situação em relação à Unidade Curricular">
          <x14:formula1>
            <xm:f>info!$A$2:$A$5</xm:f>
          </x14:formula1>
          <xm:sqref>C4:C48 C51:C58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D65"/>
  <sheetViews>
    <sheetView showGridLines="0" topLeftCell="A49" zoomScaleNormal="100" zoomScaleSheetLayoutView="70" workbookViewId="0">
      <selection activeCell="B57" sqref="B57"/>
    </sheetView>
  </sheetViews>
  <sheetFormatPr defaultColWidth="8.7109375" defaultRowHeight="21.95" customHeight="1" x14ac:dyDescent="0.25"/>
  <cols>
    <col min="1" max="1" width="65.42578125" style="1" bestFit="1" customWidth="1"/>
    <col min="2" max="2" width="13.140625" style="2" customWidth="1"/>
    <col min="3" max="3" width="11.140625" style="2" bestFit="1" customWidth="1"/>
    <col min="4" max="4" width="37.85546875" style="1" customWidth="1"/>
    <col min="5" max="16384" width="8.7109375" style="1"/>
  </cols>
  <sheetData>
    <row r="1" spans="1:4" ht="28.5" x14ac:dyDescent="0.25">
      <c r="A1" s="41" t="s">
        <v>204</v>
      </c>
      <c r="B1" s="41"/>
      <c r="C1" s="41"/>
      <c r="D1" s="41"/>
    </row>
    <row r="2" spans="1:4" ht="29.1" customHeight="1" x14ac:dyDescent="0.25">
      <c r="A2" s="13" t="s">
        <v>60</v>
      </c>
      <c r="B2" s="44" t="s">
        <v>52</v>
      </c>
      <c r="C2" s="45"/>
      <c r="D2" s="13">
        <v>0</v>
      </c>
    </row>
    <row r="3" spans="1:4" ht="31.5" x14ac:dyDescent="0.25">
      <c r="A3" s="4" t="s">
        <v>105</v>
      </c>
      <c r="B3" s="5" t="s">
        <v>62</v>
      </c>
      <c r="C3" s="6" t="s">
        <v>40</v>
      </c>
      <c r="D3" s="7" t="s">
        <v>51</v>
      </c>
    </row>
    <row r="4" spans="1:4" ht="21.95" customHeight="1" x14ac:dyDescent="0.25">
      <c r="A4" s="8" t="s">
        <v>114</v>
      </c>
      <c r="B4" s="9">
        <v>60</v>
      </c>
      <c r="C4" s="11"/>
      <c r="D4" s="12"/>
    </row>
    <row r="5" spans="1:4" ht="21.95" customHeight="1" x14ac:dyDescent="0.25">
      <c r="A5" s="8" t="s">
        <v>122</v>
      </c>
      <c r="B5" s="9">
        <v>130</v>
      </c>
      <c r="C5" s="11"/>
      <c r="D5" s="12"/>
    </row>
    <row r="6" spans="1:4" ht="21.95" customHeight="1" x14ac:dyDescent="0.35">
      <c r="A6" s="8" t="s">
        <v>99</v>
      </c>
      <c r="B6" s="9">
        <v>60</v>
      </c>
      <c r="C6" s="11"/>
      <c r="D6" s="12"/>
    </row>
    <row r="7" spans="1:4" ht="21.95" customHeight="1" x14ac:dyDescent="0.25">
      <c r="A7" s="8" t="s">
        <v>111</v>
      </c>
      <c r="B7" s="9">
        <v>30</v>
      </c>
      <c r="C7" s="11"/>
      <c r="D7" s="12"/>
    </row>
    <row r="8" spans="1:4" ht="21.95" customHeight="1" x14ac:dyDescent="0.25">
      <c r="A8" s="8" t="s">
        <v>120</v>
      </c>
      <c r="B8" s="9">
        <v>60</v>
      </c>
      <c r="C8" s="11"/>
      <c r="D8" s="12"/>
    </row>
    <row r="9" spans="1:4" ht="21.95" customHeight="1" x14ac:dyDescent="0.25">
      <c r="A9" s="8" t="s">
        <v>110</v>
      </c>
      <c r="B9" s="9">
        <v>60</v>
      </c>
      <c r="C9" s="11"/>
      <c r="D9" s="12"/>
    </row>
    <row r="10" spans="1:4" ht="21.95" customHeight="1" x14ac:dyDescent="0.25">
      <c r="A10" s="8" t="s">
        <v>112</v>
      </c>
      <c r="B10" s="9">
        <v>60</v>
      </c>
      <c r="C10" s="11"/>
      <c r="D10" s="12"/>
    </row>
    <row r="11" spans="1:4" ht="21.95" customHeight="1" x14ac:dyDescent="0.35">
      <c r="A11" s="8" t="s">
        <v>91</v>
      </c>
      <c r="B11" s="9">
        <v>60</v>
      </c>
      <c r="C11" s="11"/>
      <c r="D11" s="12"/>
    </row>
    <row r="12" spans="1:4" ht="21.95" customHeight="1" x14ac:dyDescent="0.35">
      <c r="A12" s="8" t="s">
        <v>81</v>
      </c>
      <c r="B12" s="9">
        <v>60</v>
      </c>
      <c r="C12" s="11"/>
      <c r="D12" s="12"/>
    </row>
    <row r="13" spans="1:4" ht="21.95" customHeight="1" x14ac:dyDescent="0.35">
      <c r="A13" s="8" t="s">
        <v>107</v>
      </c>
      <c r="B13" s="9">
        <v>60</v>
      </c>
      <c r="C13" s="11"/>
      <c r="D13" s="12"/>
    </row>
    <row r="14" spans="1:4" ht="21.95" customHeight="1" x14ac:dyDescent="0.35">
      <c r="A14" s="8" t="s">
        <v>109</v>
      </c>
      <c r="B14" s="9">
        <v>60</v>
      </c>
      <c r="C14" s="11"/>
      <c r="D14" s="12"/>
    </row>
    <row r="15" spans="1:4" ht="21.95" customHeight="1" x14ac:dyDescent="0.35">
      <c r="A15" s="8" t="s">
        <v>113</v>
      </c>
      <c r="B15" s="9">
        <v>60</v>
      </c>
      <c r="C15" s="11"/>
      <c r="D15" s="12"/>
    </row>
    <row r="16" spans="1:4" ht="21.95" customHeight="1" x14ac:dyDescent="0.25">
      <c r="A16" s="8" t="s">
        <v>117</v>
      </c>
      <c r="B16" s="9">
        <v>60</v>
      </c>
      <c r="C16" s="11"/>
      <c r="D16" s="12"/>
    </row>
    <row r="17" spans="1:4" ht="21.95" customHeight="1" x14ac:dyDescent="0.25">
      <c r="A17" s="8" t="s">
        <v>127</v>
      </c>
      <c r="B17" s="9">
        <v>60</v>
      </c>
      <c r="C17" s="11"/>
      <c r="D17" s="12"/>
    </row>
    <row r="18" spans="1:4" ht="21.95" customHeight="1" x14ac:dyDescent="0.25">
      <c r="A18" s="8" t="s">
        <v>126</v>
      </c>
      <c r="B18" s="9">
        <v>60</v>
      </c>
      <c r="C18" s="11"/>
      <c r="D18" s="12"/>
    </row>
    <row r="19" spans="1:4" ht="21.95" customHeight="1" x14ac:dyDescent="0.25">
      <c r="A19" s="8" t="s">
        <v>0</v>
      </c>
      <c r="B19" s="9">
        <v>60</v>
      </c>
      <c r="C19" s="11"/>
      <c r="D19" s="12"/>
    </row>
    <row r="20" spans="1:4" ht="21.95" customHeight="1" x14ac:dyDescent="0.25">
      <c r="A20" s="8" t="s">
        <v>6</v>
      </c>
      <c r="B20" s="9">
        <v>60</v>
      </c>
      <c r="C20" s="11"/>
      <c r="D20" s="12"/>
    </row>
    <row r="21" spans="1:4" ht="21.95" customHeight="1" x14ac:dyDescent="0.25">
      <c r="A21" s="8" t="s">
        <v>68</v>
      </c>
      <c r="B21" s="9">
        <v>60</v>
      </c>
      <c r="C21" s="11"/>
      <c r="D21" s="12"/>
    </row>
    <row r="22" spans="1:4" ht="21.95" customHeight="1" x14ac:dyDescent="0.25">
      <c r="A22" s="8" t="s">
        <v>76</v>
      </c>
      <c r="B22" s="9">
        <v>60</v>
      </c>
      <c r="C22" s="11"/>
      <c r="D22" s="12"/>
    </row>
    <row r="23" spans="1:4" ht="21.95" customHeight="1" x14ac:dyDescent="0.25">
      <c r="A23" s="8" t="s">
        <v>79</v>
      </c>
      <c r="B23" s="9">
        <v>60</v>
      </c>
      <c r="C23" s="11"/>
      <c r="D23" s="12"/>
    </row>
    <row r="24" spans="1:4" ht="21.95" customHeight="1" x14ac:dyDescent="0.25">
      <c r="A24" s="8" t="s">
        <v>118</v>
      </c>
      <c r="B24" s="9">
        <v>330</v>
      </c>
      <c r="C24" s="11"/>
      <c r="D24" s="12"/>
    </row>
    <row r="25" spans="1:4" ht="21.95" customHeight="1" x14ac:dyDescent="0.25">
      <c r="A25" s="8" t="s">
        <v>116</v>
      </c>
      <c r="B25" s="9">
        <v>60</v>
      </c>
      <c r="C25" s="11"/>
      <c r="D25" s="12"/>
    </row>
    <row r="26" spans="1:4" ht="21.95" customHeight="1" x14ac:dyDescent="0.25">
      <c r="A26" s="8" t="s">
        <v>2</v>
      </c>
      <c r="B26" s="9">
        <v>60</v>
      </c>
      <c r="C26" s="11"/>
      <c r="D26" s="12"/>
    </row>
    <row r="27" spans="1:4" ht="21.95" customHeight="1" x14ac:dyDescent="0.25">
      <c r="A27" s="8" t="s">
        <v>8</v>
      </c>
      <c r="B27" s="9">
        <v>60</v>
      </c>
      <c r="C27" s="11"/>
      <c r="D27" s="12"/>
    </row>
    <row r="28" spans="1:4" ht="21.95" customHeight="1" x14ac:dyDescent="0.25">
      <c r="A28" s="8" t="s">
        <v>7</v>
      </c>
      <c r="B28" s="9">
        <v>60</v>
      </c>
      <c r="C28" s="11"/>
      <c r="D28" s="12"/>
    </row>
    <row r="29" spans="1:4" ht="21.95" customHeight="1" x14ac:dyDescent="0.25">
      <c r="A29" s="8" t="s">
        <v>63</v>
      </c>
      <c r="B29" s="9">
        <v>60</v>
      </c>
      <c r="C29" s="11"/>
      <c r="D29" s="12"/>
    </row>
    <row r="30" spans="1:4" ht="21.95" customHeight="1" x14ac:dyDescent="0.25">
      <c r="A30" s="8" t="s">
        <v>90</v>
      </c>
      <c r="B30" s="9">
        <v>60</v>
      </c>
      <c r="C30" s="11"/>
      <c r="D30" s="12"/>
    </row>
    <row r="31" spans="1:4" ht="21.95" customHeight="1" x14ac:dyDescent="0.25">
      <c r="A31" s="8" t="s">
        <v>97</v>
      </c>
      <c r="B31" s="9">
        <v>60</v>
      </c>
      <c r="C31" s="11"/>
      <c r="D31" s="12"/>
    </row>
    <row r="32" spans="1:4" ht="21.95" customHeight="1" x14ac:dyDescent="0.25">
      <c r="A32" s="8" t="s">
        <v>5</v>
      </c>
      <c r="B32" s="9">
        <v>60</v>
      </c>
      <c r="C32" s="11"/>
      <c r="D32" s="12"/>
    </row>
    <row r="33" spans="1:4" ht="21.95" customHeight="1" x14ac:dyDescent="0.25">
      <c r="A33" s="8" t="s">
        <v>64</v>
      </c>
      <c r="B33" s="9">
        <v>60</v>
      </c>
      <c r="C33" s="11"/>
      <c r="D33" s="12"/>
    </row>
    <row r="34" spans="1:4" ht="21.95" customHeight="1" x14ac:dyDescent="0.25">
      <c r="A34" s="8" t="s">
        <v>65</v>
      </c>
      <c r="B34" s="9">
        <v>60</v>
      </c>
      <c r="C34" s="11"/>
      <c r="D34" s="12"/>
    </row>
    <row r="35" spans="1:4" ht="21.95" customHeight="1" x14ac:dyDescent="0.25">
      <c r="A35" s="8" t="s">
        <v>66</v>
      </c>
      <c r="B35" s="9">
        <v>60</v>
      </c>
      <c r="C35" s="11"/>
      <c r="D35" s="12"/>
    </row>
    <row r="36" spans="1:4" ht="21.95" customHeight="1" x14ac:dyDescent="0.25">
      <c r="A36" s="8" t="s">
        <v>72</v>
      </c>
      <c r="B36" s="9">
        <v>60</v>
      </c>
      <c r="C36" s="11"/>
      <c r="D36" s="12"/>
    </row>
    <row r="37" spans="1:4" ht="21.95" customHeight="1" x14ac:dyDescent="0.25">
      <c r="A37" s="8" t="s">
        <v>11</v>
      </c>
      <c r="B37" s="9">
        <v>60</v>
      </c>
      <c r="C37" s="11"/>
      <c r="D37" s="12"/>
    </row>
    <row r="38" spans="1:4" ht="21.95" customHeight="1" x14ac:dyDescent="0.25">
      <c r="A38" s="8" t="s">
        <v>124</v>
      </c>
      <c r="B38" s="9">
        <v>60</v>
      </c>
      <c r="C38" s="11"/>
      <c r="D38" s="12"/>
    </row>
    <row r="39" spans="1:4" ht="21.95" customHeight="1" x14ac:dyDescent="0.25">
      <c r="A39" s="8" t="s">
        <v>108</v>
      </c>
      <c r="B39" s="9">
        <v>60</v>
      </c>
      <c r="C39" s="11"/>
      <c r="D39" s="12"/>
    </row>
    <row r="40" spans="1:4" ht="21.95" customHeight="1" x14ac:dyDescent="0.25">
      <c r="A40" s="8" t="s">
        <v>123</v>
      </c>
      <c r="B40" s="9">
        <v>60</v>
      </c>
      <c r="C40" s="11"/>
      <c r="D40" s="12"/>
    </row>
    <row r="41" spans="1:4" ht="21.95" customHeight="1" x14ac:dyDescent="0.25">
      <c r="A41" s="8" t="s">
        <v>119</v>
      </c>
      <c r="B41" s="9">
        <v>60</v>
      </c>
      <c r="C41" s="11"/>
      <c r="D41" s="12"/>
    </row>
    <row r="42" spans="1:4" ht="21.95" customHeight="1" x14ac:dyDescent="0.25">
      <c r="A42" s="8" t="s">
        <v>115</v>
      </c>
      <c r="B42" s="9">
        <v>60</v>
      </c>
      <c r="C42" s="11"/>
      <c r="D42" s="12"/>
    </row>
    <row r="43" spans="1:4" ht="21.95" customHeight="1" x14ac:dyDescent="0.25">
      <c r="A43" s="8" t="s">
        <v>121</v>
      </c>
      <c r="B43" s="9">
        <v>260</v>
      </c>
      <c r="C43" s="11"/>
      <c r="D43" s="12"/>
    </row>
    <row r="44" spans="1:4" ht="21.95" customHeight="1" x14ac:dyDescent="0.25">
      <c r="A44" s="8" t="s">
        <v>125</v>
      </c>
      <c r="B44" s="9">
        <v>130</v>
      </c>
      <c r="C44" s="11"/>
      <c r="D44" s="12"/>
    </row>
    <row r="45" spans="1:4" ht="30.95" customHeight="1" x14ac:dyDescent="0.25">
      <c r="A45" s="16" t="s">
        <v>106</v>
      </c>
      <c r="B45" s="42" t="s">
        <v>62</v>
      </c>
      <c r="C45" s="42" t="s">
        <v>40</v>
      </c>
      <c r="D45" s="46" t="s">
        <v>51</v>
      </c>
    </row>
    <row r="46" spans="1:4" ht="30" x14ac:dyDescent="0.25">
      <c r="A46" s="10" t="s">
        <v>253</v>
      </c>
      <c r="B46" s="43"/>
      <c r="C46" s="43"/>
      <c r="D46" s="47"/>
    </row>
    <row r="47" spans="1:4" ht="21.95" customHeight="1" x14ac:dyDescent="0.25">
      <c r="A47" s="14"/>
      <c r="B47" s="3"/>
      <c r="C47" s="11"/>
      <c r="D47" s="15"/>
    </row>
    <row r="48" spans="1:4" ht="21.95" customHeight="1" x14ac:dyDescent="0.25">
      <c r="A48" s="14"/>
      <c r="B48" s="3"/>
      <c r="C48" s="11"/>
      <c r="D48" s="15"/>
    </row>
    <row r="49" spans="1:4" ht="21.95" customHeight="1" x14ac:dyDescent="0.25">
      <c r="A49" s="14"/>
      <c r="B49" s="3"/>
      <c r="C49" s="11"/>
      <c r="D49" s="15"/>
    </row>
    <row r="50" spans="1:4" ht="21.95" customHeight="1" x14ac:dyDescent="0.25">
      <c r="A50" s="14"/>
      <c r="B50" s="3"/>
      <c r="C50" s="11"/>
      <c r="D50" s="15"/>
    </row>
    <row r="51" spans="1:4" ht="21.95" customHeight="1" x14ac:dyDescent="0.25">
      <c r="A51" s="14"/>
      <c r="B51" s="3"/>
      <c r="C51" s="11"/>
      <c r="D51" s="12"/>
    </row>
    <row r="52" spans="1:4" ht="21.95" customHeight="1" x14ac:dyDescent="0.25">
      <c r="A52" s="14"/>
      <c r="B52" s="3"/>
      <c r="C52" s="11"/>
      <c r="D52" s="12"/>
    </row>
    <row r="53" spans="1:4" ht="21.95" customHeight="1" x14ac:dyDescent="0.25">
      <c r="A53" s="14"/>
      <c r="B53" s="3"/>
      <c r="C53" s="11"/>
      <c r="D53" s="12"/>
    </row>
    <row r="54" spans="1:4" ht="21.95" customHeight="1" x14ac:dyDescent="0.25">
      <c r="A54" s="14"/>
      <c r="B54" s="3"/>
      <c r="C54" s="11"/>
      <c r="D54" s="12"/>
    </row>
    <row r="55" spans="1:4" ht="35.450000000000003" customHeight="1" x14ac:dyDescent="0.25">
      <c r="A55" s="59" t="s">
        <v>61</v>
      </c>
      <c r="B55" s="59"/>
      <c r="C55" s="59"/>
    </row>
    <row r="56" spans="1:4" ht="31.5" x14ac:dyDescent="0.25">
      <c r="A56" s="21" t="s">
        <v>53</v>
      </c>
      <c r="B56" s="22" t="s">
        <v>56</v>
      </c>
      <c r="C56" s="23" t="s">
        <v>55</v>
      </c>
    </row>
    <row r="57" spans="1:4" ht="21.95" customHeight="1" x14ac:dyDescent="0.25">
      <c r="A57" s="24" t="s">
        <v>59</v>
      </c>
      <c r="B57" s="9">
        <f>(SUMIF(C4:C44,"CURSOU",B4:B44))+SUMIF(C4:C44,"APROV. EST.",B4:B44)</f>
        <v>0</v>
      </c>
      <c r="C57" s="25">
        <f>B57/(3280-240)</f>
        <v>0</v>
      </c>
    </row>
    <row r="58" spans="1:4" ht="21.95" customHeight="1" x14ac:dyDescent="0.25">
      <c r="A58" s="26" t="s">
        <v>44</v>
      </c>
      <c r="B58" s="9">
        <f>3040-B57</f>
        <v>3040</v>
      </c>
      <c r="C58" s="25">
        <f>B58/(3280-240)</f>
        <v>1</v>
      </c>
    </row>
    <row r="59" spans="1:4" ht="15.75" x14ac:dyDescent="0.25">
      <c r="A59" s="27" t="s">
        <v>43</v>
      </c>
      <c r="B59" s="9">
        <f>(SUMIF(C4:C44,"EM CURSO",B4:B44))</f>
        <v>0</v>
      </c>
      <c r="C59" s="28"/>
    </row>
    <row r="60" spans="1:4" ht="31.5" x14ac:dyDescent="0.25">
      <c r="A60" s="21" t="s">
        <v>54</v>
      </c>
      <c r="B60" s="22" t="s">
        <v>56</v>
      </c>
      <c r="C60" s="23" t="s">
        <v>55</v>
      </c>
    </row>
    <row r="61" spans="1:4" ht="21.95" customHeight="1" x14ac:dyDescent="0.25">
      <c r="A61" s="24" t="s">
        <v>59</v>
      </c>
      <c r="B61" s="9">
        <f>(SUMIF(C47:C54,"CURSOU",B47:B54))+SUMIF(C47:C54,"APROV. EST.",B47:B54)</f>
        <v>0</v>
      </c>
      <c r="C61" s="29">
        <f>B61/240</f>
        <v>0</v>
      </c>
    </row>
    <row r="62" spans="1:4" ht="21.95" customHeight="1" x14ac:dyDescent="0.25">
      <c r="A62" s="26" t="s">
        <v>44</v>
      </c>
      <c r="B62" s="9">
        <f>IF(B61&lt;=240,240-B61,0)</f>
        <v>240</v>
      </c>
      <c r="C62" s="29">
        <f>B62/240</f>
        <v>1</v>
      </c>
    </row>
    <row r="63" spans="1:4" ht="21.95" customHeight="1" x14ac:dyDescent="0.25">
      <c r="A63" s="27" t="s">
        <v>43</v>
      </c>
      <c r="B63" s="9">
        <f>(SUMIF(C47:C54,"EM CURSO",B47:B54))</f>
        <v>0</v>
      </c>
      <c r="C63" s="30"/>
    </row>
    <row r="64" spans="1:4" ht="21.95" customHeight="1" x14ac:dyDescent="0.25">
      <c r="A64" s="21" t="s">
        <v>57</v>
      </c>
      <c r="B64" s="31">
        <v>3280</v>
      </c>
      <c r="C64" s="32">
        <f>SUM(C57:C59)</f>
        <v>1</v>
      </c>
    </row>
    <row r="65" spans="1:3" ht="21.95" customHeight="1" x14ac:dyDescent="0.25">
      <c r="A65" s="21" t="s">
        <v>58</v>
      </c>
      <c r="B65" s="33">
        <f>SUM(B57,B61)</f>
        <v>0</v>
      </c>
      <c r="C65" s="34">
        <f>B65/B64</f>
        <v>0</v>
      </c>
    </row>
  </sheetData>
  <mergeCells count="6">
    <mergeCell ref="A55:C55"/>
    <mergeCell ref="A1:D1"/>
    <mergeCell ref="B2:C2"/>
    <mergeCell ref="B45:B46"/>
    <mergeCell ref="C45:C46"/>
    <mergeCell ref="D45:D46"/>
  </mergeCells>
  <conditionalFormatting sqref="C4:C44">
    <cfRule type="expression" dxfId="97" priority="11">
      <formula>$C4="APROV. EST."</formula>
    </cfRule>
    <cfRule type="expression" dxfId="96" priority="12">
      <formula>$C4="A CURSAR"</formula>
    </cfRule>
    <cfRule type="expression" dxfId="95" priority="13">
      <formula>$C4 = "EM CURSO"</formula>
    </cfRule>
    <cfRule type="expression" dxfId="94" priority="14">
      <formula>$C4="CURSOU"</formula>
    </cfRule>
  </conditionalFormatting>
  <conditionalFormatting sqref="C12:C14">
    <cfRule type="expression" dxfId="93" priority="15">
      <formula>$C51="A CUMPRIR"</formula>
    </cfRule>
    <cfRule type="expression" dxfId="92" priority="16">
      <formula>$C51= "EM CURSO"</formula>
    </cfRule>
    <cfRule type="expression" dxfId="91" priority="17">
      <formula>$C51="CUMPRIDO"</formula>
    </cfRule>
  </conditionalFormatting>
  <conditionalFormatting sqref="C16:C44">
    <cfRule type="expression" dxfId="90" priority="18">
      <formula>$C54="A CUMPRIR"</formula>
    </cfRule>
    <cfRule type="expression" dxfId="89" priority="19">
      <formula>$C54= "EM CURSO"</formula>
    </cfRule>
    <cfRule type="expression" dxfId="88" priority="20">
      <formula>$C54="CUMPRIDO"</formula>
    </cfRule>
  </conditionalFormatting>
  <conditionalFormatting sqref="C15">
    <cfRule type="expression" dxfId="87" priority="21">
      <formula>#REF!="A CUMPRIR"</formula>
    </cfRule>
    <cfRule type="expression" dxfId="86" priority="22">
      <formula>#REF!= "EM CURSO"</formula>
    </cfRule>
    <cfRule type="expression" dxfId="85" priority="23">
      <formula>#REF!="CUMPRIDO"</formula>
    </cfRule>
  </conditionalFormatting>
  <conditionalFormatting sqref="C47:C54">
    <cfRule type="expression" dxfId="84" priority="1">
      <formula>$C47="APROV. EST."</formula>
    </cfRule>
    <cfRule type="expression" dxfId="83" priority="2">
      <formula>$C47="A CURSAR"</formula>
    </cfRule>
    <cfRule type="expression" dxfId="82" priority="3">
      <formula>$C47 = "EM CURSO"</formula>
    </cfRule>
    <cfRule type="expression" dxfId="81" priority="4">
      <formula>$C47="CURSOU"</formula>
    </cfRule>
  </conditionalFormatting>
  <conditionalFormatting sqref="C47:C54">
    <cfRule type="expression" dxfId="80" priority="5">
      <formula>$C91="A CUMPRIR"</formula>
    </cfRule>
    <cfRule type="expression" dxfId="79" priority="6">
      <formula>$C91= "EM CURSO"</formula>
    </cfRule>
    <cfRule type="expression" dxfId="78" priority="7">
      <formula>$C91="CUMPRIDO"</formula>
    </cfRule>
  </conditionalFormatting>
  <conditionalFormatting sqref="C5:C9">
    <cfRule type="expression" dxfId="77" priority="52">
      <formula>#REF!="A CUMPRIR"</formula>
    </cfRule>
    <cfRule type="expression" dxfId="76" priority="53">
      <formula>#REF!= "EM CURSO"</formula>
    </cfRule>
    <cfRule type="expression" dxfId="75" priority="54">
      <formula>#REF!="CUMPRIDO"</formula>
    </cfRule>
  </conditionalFormatting>
  <conditionalFormatting sqref="C10:C11">
    <cfRule type="expression" dxfId="74" priority="55">
      <formula>$C45="A CUMPRIR"</formula>
    </cfRule>
    <cfRule type="expression" dxfId="73" priority="56">
      <formula>$C45= "EM CURSO"</formula>
    </cfRule>
    <cfRule type="expression" dxfId="72" priority="57">
      <formula>$C45="CUMPRIDO"</formula>
    </cfRule>
  </conditionalFormatting>
  <dataValidations count="1">
    <dataValidation allowBlank="1" showInputMessage="1" showErrorMessage="1" promptTitle="Insira o nome da UC" prompt="Digite aqui o nome da Unidade Curricular Eletiva cursada" sqref="A47:A54"/>
  </dataValidations>
  <printOptions horizontalCentered="1" verticalCentered="1"/>
  <pageMargins left="0.25" right="0.25" top="0.75" bottom="0.75" header="0.3" footer="0.3"/>
  <pageSetup paperSize="9" scale="77" fitToHeight="0" orientation="portrait" r:id="rId1"/>
  <headerFooter>
    <oddHeader>&amp;C&amp;G</oddHeader>
    <oddFooter xml:space="preserve">&amp;CESTE ARQUIVO É DESTINADO APENAS PARA CONSULTA, &amp;"-,Negrito"&amp;UNÃO SENDO VÁLIDO&amp;"-,Regular"&amp;U COMO DOCUMENTO OFICIAL.
</oddFooter>
  </headerFooter>
  <rowBreaks count="2" manualBreakCount="2">
    <brk id="31" max="3" man="1"/>
    <brk id="54" max="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arga horária" prompt="Selecione a carga horária da Unidade Curricular eletiva.">
          <x14:formula1>
            <xm:f>info!$C$1:$C$2</xm:f>
          </x14:formula1>
          <xm:sqref>B47:B54</xm:sqref>
        </x14:dataValidation>
        <x14:dataValidation type="list" allowBlank="1" showInputMessage="1" showErrorMessage="1" promptTitle="Selecione" prompt="Verifique sua situação em relação à Unidade Curricular">
          <x14:formula1>
            <xm:f>info!$A$2:$A$5</xm:f>
          </x14:formula1>
          <xm:sqref>C4:C44 C47:C54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D67"/>
  <sheetViews>
    <sheetView showGridLines="0" topLeftCell="A28" zoomScaleNormal="100" zoomScaleSheetLayoutView="70" workbookViewId="0">
      <selection activeCell="A5" sqref="A5"/>
    </sheetView>
  </sheetViews>
  <sheetFormatPr defaultColWidth="8.7109375" defaultRowHeight="21.95" customHeight="1" x14ac:dyDescent="0.25"/>
  <cols>
    <col min="1" max="1" width="65.42578125" style="1" bestFit="1" customWidth="1"/>
    <col min="2" max="2" width="13.140625" style="2" customWidth="1"/>
    <col min="3" max="3" width="11.140625" style="2" bestFit="1" customWidth="1"/>
    <col min="4" max="4" width="37.85546875" style="1" customWidth="1"/>
    <col min="5" max="16384" width="8.7109375" style="1"/>
  </cols>
  <sheetData>
    <row r="1" spans="1:4" ht="28.5" x14ac:dyDescent="0.25">
      <c r="A1" s="41" t="s">
        <v>205</v>
      </c>
      <c r="B1" s="41"/>
      <c r="C1" s="41"/>
      <c r="D1" s="41"/>
    </row>
    <row r="2" spans="1:4" ht="29.1" customHeight="1" x14ac:dyDescent="0.25">
      <c r="A2" s="13" t="s">
        <v>60</v>
      </c>
      <c r="B2" s="44" t="s">
        <v>52</v>
      </c>
      <c r="C2" s="45"/>
      <c r="D2" s="13">
        <v>0</v>
      </c>
    </row>
    <row r="3" spans="1:4" ht="31.5" x14ac:dyDescent="0.25">
      <c r="A3" s="4" t="s">
        <v>160</v>
      </c>
      <c r="B3" s="5" t="s">
        <v>62</v>
      </c>
      <c r="C3" s="6" t="s">
        <v>40</v>
      </c>
      <c r="D3" s="7" t="s">
        <v>51</v>
      </c>
    </row>
    <row r="4" spans="1:4" ht="21.95" customHeight="1" x14ac:dyDescent="0.25">
      <c r="A4" s="8" t="s">
        <v>159</v>
      </c>
      <c r="B4" s="9">
        <v>120</v>
      </c>
      <c r="C4" s="11"/>
      <c r="D4" s="12"/>
    </row>
    <row r="5" spans="1:4" ht="21.95" customHeight="1" x14ac:dyDescent="0.25">
      <c r="A5" s="8" t="s">
        <v>1</v>
      </c>
      <c r="B5" s="9">
        <v>30</v>
      </c>
      <c r="C5" s="11"/>
      <c r="D5" s="12"/>
    </row>
    <row r="6" spans="1:4" ht="21.95" customHeight="1" x14ac:dyDescent="0.25">
      <c r="A6" s="8" t="s">
        <v>111</v>
      </c>
      <c r="B6" s="9">
        <v>30</v>
      </c>
      <c r="C6" s="11"/>
      <c r="D6" s="12"/>
    </row>
    <row r="7" spans="1:4" ht="21.95" customHeight="1" x14ac:dyDescent="0.25">
      <c r="A7" s="8" t="s">
        <v>152</v>
      </c>
      <c r="B7" s="9">
        <v>60</v>
      </c>
      <c r="C7" s="11"/>
      <c r="D7" s="12"/>
    </row>
    <row r="8" spans="1:4" ht="21.95" customHeight="1" x14ac:dyDescent="0.25">
      <c r="A8" s="8" t="s">
        <v>129</v>
      </c>
      <c r="B8" s="9">
        <v>60</v>
      </c>
      <c r="C8" s="11"/>
      <c r="D8" s="12"/>
    </row>
    <row r="9" spans="1:4" ht="21.95" customHeight="1" x14ac:dyDescent="0.35">
      <c r="A9" s="8" t="s">
        <v>132</v>
      </c>
      <c r="B9" s="9">
        <v>60</v>
      </c>
      <c r="C9" s="11"/>
      <c r="D9" s="12"/>
    </row>
    <row r="10" spans="1:4" ht="21.95" customHeight="1" x14ac:dyDescent="0.25">
      <c r="A10" s="8" t="s">
        <v>0</v>
      </c>
      <c r="B10" s="9">
        <v>60</v>
      </c>
      <c r="C10" s="11"/>
      <c r="D10" s="12"/>
    </row>
    <row r="11" spans="1:4" ht="21.95" customHeight="1" x14ac:dyDescent="0.25">
      <c r="A11" s="8" t="s">
        <v>133</v>
      </c>
      <c r="B11" s="9">
        <v>60</v>
      </c>
      <c r="C11" s="11"/>
      <c r="D11" s="12"/>
    </row>
    <row r="12" spans="1:4" ht="21.95" customHeight="1" x14ac:dyDescent="0.25">
      <c r="A12" s="8" t="s">
        <v>157</v>
      </c>
      <c r="B12" s="9">
        <v>60</v>
      </c>
      <c r="C12" s="11"/>
      <c r="D12" s="12"/>
    </row>
    <row r="13" spans="1:4" ht="21.95" customHeight="1" x14ac:dyDescent="0.35">
      <c r="A13" s="8" t="s">
        <v>138</v>
      </c>
      <c r="B13" s="9">
        <v>60</v>
      </c>
      <c r="C13" s="11"/>
      <c r="D13" s="12"/>
    </row>
    <row r="14" spans="1:4" ht="21.95" customHeight="1" x14ac:dyDescent="0.35">
      <c r="A14" s="8" t="s">
        <v>144</v>
      </c>
      <c r="B14" s="9">
        <v>60</v>
      </c>
      <c r="C14" s="11"/>
      <c r="D14" s="12"/>
    </row>
    <row r="15" spans="1:4" ht="21.95" customHeight="1" x14ac:dyDescent="0.35">
      <c r="A15" s="8" t="s">
        <v>153</v>
      </c>
      <c r="B15" s="9">
        <v>60</v>
      </c>
      <c r="C15" s="11"/>
      <c r="D15" s="12"/>
    </row>
    <row r="16" spans="1:4" ht="21.95" customHeight="1" x14ac:dyDescent="0.35">
      <c r="A16" s="8" t="s">
        <v>158</v>
      </c>
      <c r="B16" s="9">
        <v>60</v>
      </c>
      <c r="C16" s="11"/>
      <c r="D16" s="12"/>
    </row>
    <row r="17" spans="1:4" ht="21.95" customHeight="1" x14ac:dyDescent="0.25">
      <c r="A17" s="8" t="s">
        <v>146</v>
      </c>
      <c r="B17" s="9">
        <v>60</v>
      </c>
      <c r="C17" s="11"/>
      <c r="D17" s="12"/>
    </row>
    <row r="18" spans="1:4" ht="21.95" customHeight="1" x14ac:dyDescent="0.25">
      <c r="A18" s="8" t="s">
        <v>149</v>
      </c>
      <c r="B18" s="9">
        <v>60</v>
      </c>
      <c r="C18" s="11"/>
      <c r="D18" s="12"/>
    </row>
    <row r="19" spans="1:4" ht="21.95" customHeight="1" x14ac:dyDescent="0.25">
      <c r="A19" s="8" t="s">
        <v>150</v>
      </c>
      <c r="B19" s="9">
        <v>60</v>
      </c>
      <c r="C19" s="11"/>
      <c r="D19" s="12"/>
    </row>
    <row r="20" spans="1:4" ht="21.95" customHeight="1" x14ac:dyDescent="0.25">
      <c r="A20" s="8" t="s">
        <v>148</v>
      </c>
      <c r="B20" s="9">
        <v>60</v>
      </c>
      <c r="C20" s="11"/>
      <c r="D20" s="12"/>
    </row>
    <row r="21" spans="1:4" ht="21.95" customHeight="1" x14ac:dyDescent="0.25">
      <c r="A21" s="8" t="s">
        <v>145</v>
      </c>
      <c r="B21" s="9">
        <v>60</v>
      </c>
      <c r="C21" s="11"/>
      <c r="D21" s="12"/>
    </row>
    <row r="22" spans="1:4" ht="21.95" customHeight="1" x14ac:dyDescent="0.25">
      <c r="A22" s="8" t="s">
        <v>147</v>
      </c>
      <c r="B22" s="9">
        <v>60</v>
      </c>
      <c r="C22" s="11"/>
      <c r="D22" s="12"/>
    </row>
    <row r="23" spans="1:4" ht="21.95" customHeight="1" x14ac:dyDescent="0.25">
      <c r="A23" s="8" t="s">
        <v>137</v>
      </c>
      <c r="B23" s="9">
        <v>60</v>
      </c>
      <c r="C23" s="11"/>
      <c r="D23" s="12"/>
    </row>
    <row r="24" spans="1:4" ht="21.95" customHeight="1" x14ac:dyDescent="0.25">
      <c r="A24" s="8" t="s">
        <v>2</v>
      </c>
      <c r="B24" s="9">
        <v>60</v>
      </c>
      <c r="C24" s="11"/>
      <c r="D24" s="12"/>
    </row>
    <row r="25" spans="1:4" ht="21.95" customHeight="1" x14ac:dyDescent="0.25">
      <c r="A25" s="8" t="s">
        <v>8</v>
      </c>
      <c r="B25" s="9">
        <v>60</v>
      </c>
      <c r="C25" s="11"/>
      <c r="D25" s="12"/>
    </row>
    <row r="26" spans="1:4" ht="21.95" customHeight="1" x14ac:dyDescent="0.25">
      <c r="A26" s="8" t="s">
        <v>7</v>
      </c>
      <c r="B26" s="9">
        <v>60</v>
      </c>
      <c r="C26" s="11"/>
      <c r="D26" s="12"/>
    </row>
    <row r="27" spans="1:4" ht="21.95" customHeight="1" x14ac:dyDescent="0.25">
      <c r="A27" s="8" t="s">
        <v>3</v>
      </c>
      <c r="B27" s="9">
        <v>60</v>
      </c>
      <c r="C27" s="11"/>
      <c r="D27" s="12"/>
    </row>
    <row r="28" spans="1:4" ht="21.95" customHeight="1" x14ac:dyDescent="0.25">
      <c r="A28" s="8" t="s">
        <v>9</v>
      </c>
      <c r="B28" s="9">
        <v>60</v>
      </c>
      <c r="C28" s="11"/>
      <c r="D28" s="12"/>
    </row>
    <row r="29" spans="1:4" ht="21.95" customHeight="1" x14ac:dyDescent="0.25">
      <c r="A29" s="8" t="s">
        <v>134</v>
      </c>
      <c r="B29" s="9">
        <v>60</v>
      </c>
      <c r="C29" s="11"/>
      <c r="D29" s="12"/>
    </row>
    <row r="30" spans="1:4" ht="21.95" customHeight="1" x14ac:dyDescent="0.25">
      <c r="A30" s="8" t="s">
        <v>141</v>
      </c>
      <c r="B30" s="9">
        <v>60</v>
      </c>
      <c r="C30" s="11"/>
      <c r="D30" s="12"/>
    </row>
    <row r="31" spans="1:4" ht="21.95" customHeight="1" x14ac:dyDescent="0.25">
      <c r="A31" s="8" t="s">
        <v>154</v>
      </c>
      <c r="B31" s="9">
        <v>60</v>
      </c>
      <c r="C31" s="11"/>
      <c r="D31" s="12"/>
    </row>
    <row r="32" spans="1:4" ht="21.95" customHeight="1" x14ac:dyDescent="0.25">
      <c r="A32" s="8" t="s">
        <v>128</v>
      </c>
      <c r="B32" s="9">
        <v>60</v>
      </c>
      <c r="C32" s="11"/>
      <c r="D32" s="12"/>
    </row>
    <row r="33" spans="1:4" ht="21.95" customHeight="1" x14ac:dyDescent="0.25">
      <c r="A33" s="8" t="s">
        <v>131</v>
      </c>
      <c r="B33" s="9">
        <v>60</v>
      </c>
      <c r="C33" s="11"/>
      <c r="D33" s="12"/>
    </row>
    <row r="34" spans="1:4" ht="21.95" customHeight="1" x14ac:dyDescent="0.25">
      <c r="A34" s="8" t="s">
        <v>64</v>
      </c>
      <c r="B34" s="9">
        <v>60</v>
      </c>
      <c r="C34" s="11"/>
      <c r="D34" s="12"/>
    </row>
    <row r="35" spans="1:4" ht="21.95" customHeight="1" x14ac:dyDescent="0.25">
      <c r="A35" s="8" t="s">
        <v>263</v>
      </c>
      <c r="B35" s="9">
        <v>60</v>
      </c>
      <c r="C35" s="11"/>
      <c r="D35" s="12"/>
    </row>
    <row r="36" spans="1:4" ht="21.95" customHeight="1" x14ac:dyDescent="0.25">
      <c r="A36" s="8" t="s">
        <v>136</v>
      </c>
      <c r="B36" s="9">
        <v>60</v>
      </c>
      <c r="C36" s="11"/>
      <c r="D36" s="12"/>
    </row>
    <row r="37" spans="1:4" ht="21.95" customHeight="1" x14ac:dyDescent="0.25">
      <c r="A37" s="8" t="s">
        <v>140</v>
      </c>
      <c r="B37" s="9">
        <v>60</v>
      </c>
      <c r="C37" s="11"/>
      <c r="D37" s="12"/>
    </row>
    <row r="38" spans="1:4" ht="21.95" customHeight="1" x14ac:dyDescent="0.25">
      <c r="A38" s="8" t="s">
        <v>143</v>
      </c>
      <c r="B38" s="9">
        <v>60</v>
      </c>
      <c r="C38" s="11"/>
      <c r="D38" s="12"/>
    </row>
    <row r="39" spans="1:4" ht="21.95" customHeight="1" x14ac:dyDescent="0.25">
      <c r="A39" s="8" t="s">
        <v>11</v>
      </c>
      <c r="B39" s="9">
        <v>60</v>
      </c>
      <c r="C39" s="11"/>
      <c r="D39" s="12"/>
    </row>
    <row r="40" spans="1:4" ht="21.95" customHeight="1" x14ac:dyDescent="0.25">
      <c r="A40" s="8" t="s">
        <v>130</v>
      </c>
      <c r="B40" s="9">
        <v>60</v>
      </c>
      <c r="C40" s="11"/>
      <c r="D40" s="12"/>
    </row>
    <row r="41" spans="1:4" ht="21.95" customHeight="1" x14ac:dyDescent="0.25">
      <c r="A41" s="8" t="s">
        <v>135</v>
      </c>
      <c r="B41" s="9">
        <v>60</v>
      </c>
      <c r="C41" s="11"/>
      <c r="D41" s="12"/>
    </row>
    <row r="42" spans="1:4" ht="21.95" customHeight="1" x14ac:dyDescent="0.25">
      <c r="A42" s="8" t="s">
        <v>139</v>
      </c>
      <c r="B42" s="9">
        <v>60</v>
      </c>
      <c r="C42" s="11"/>
      <c r="D42" s="12"/>
    </row>
    <row r="43" spans="1:4" ht="21.95" customHeight="1" x14ac:dyDescent="0.25">
      <c r="A43" s="8" t="s">
        <v>142</v>
      </c>
      <c r="B43" s="9">
        <v>60</v>
      </c>
      <c r="C43" s="11"/>
      <c r="D43" s="12"/>
    </row>
    <row r="44" spans="1:4" ht="21.95" customHeight="1" x14ac:dyDescent="0.25">
      <c r="A44" s="8" t="s">
        <v>151</v>
      </c>
      <c r="B44" s="9">
        <v>120</v>
      </c>
      <c r="C44" s="11"/>
      <c r="D44" s="12"/>
    </row>
    <row r="45" spans="1:4" ht="21.95" customHeight="1" x14ac:dyDescent="0.25">
      <c r="A45" s="8" t="s">
        <v>155</v>
      </c>
      <c r="B45" s="9">
        <v>120</v>
      </c>
      <c r="C45" s="11"/>
      <c r="D45" s="12"/>
    </row>
    <row r="46" spans="1:4" ht="21.95" customHeight="1" x14ac:dyDescent="0.25">
      <c r="A46" s="8" t="s">
        <v>156</v>
      </c>
      <c r="B46" s="9">
        <v>60</v>
      </c>
      <c r="C46" s="11"/>
      <c r="D46" s="12"/>
    </row>
    <row r="47" spans="1:4" ht="30.95" customHeight="1" x14ac:dyDescent="0.25">
      <c r="A47" s="16" t="s">
        <v>161</v>
      </c>
      <c r="B47" s="42" t="s">
        <v>62</v>
      </c>
      <c r="C47" s="42" t="s">
        <v>40</v>
      </c>
      <c r="D47" s="46" t="s">
        <v>51</v>
      </c>
    </row>
    <row r="48" spans="1:4" ht="30" x14ac:dyDescent="0.25">
      <c r="A48" s="10" t="s">
        <v>254</v>
      </c>
      <c r="B48" s="43"/>
      <c r="C48" s="43"/>
      <c r="D48" s="47"/>
    </row>
    <row r="49" spans="1:4" ht="21.95" customHeight="1" x14ac:dyDescent="0.25">
      <c r="A49" s="14"/>
      <c r="B49" s="3"/>
      <c r="C49" s="11"/>
      <c r="D49" s="15"/>
    </row>
    <row r="50" spans="1:4" ht="21.95" customHeight="1" x14ac:dyDescent="0.25">
      <c r="A50" s="14"/>
      <c r="B50" s="3"/>
      <c r="C50" s="11"/>
      <c r="D50" s="15"/>
    </row>
    <row r="51" spans="1:4" ht="21.95" customHeight="1" x14ac:dyDescent="0.25">
      <c r="A51" s="14"/>
      <c r="B51" s="3"/>
      <c r="C51" s="11"/>
      <c r="D51" s="15"/>
    </row>
    <row r="52" spans="1:4" ht="21.95" customHeight="1" x14ac:dyDescent="0.25">
      <c r="A52" s="14"/>
      <c r="B52" s="3"/>
      <c r="C52" s="11"/>
      <c r="D52" s="15"/>
    </row>
    <row r="53" spans="1:4" ht="21.95" customHeight="1" x14ac:dyDescent="0.25">
      <c r="A53" s="14"/>
      <c r="B53" s="3"/>
      <c r="C53" s="11"/>
      <c r="D53" s="12"/>
    </row>
    <row r="54" spans="1:4" ht="21.95" customHeight="1" x14ac:dyDescent="0.25">
      <c r="A54" s="14"/>
      <c r="B54" s="3"/>
      <c r="C54" s="11"/>
      <c r="D54" s="12"/>
    </row>
    <row r="55" spans="1:4" ht="21.95" customHeight="1" x14ac:dyDescent="0.25">
      <c r="A55" s="14"/>
      <c r="B55" s="3"/>
      <c r="C55" s="11"/>
      <c r="D55" s="12"/>
    </row>
    <row r="56" spans="1:4" ht="21.95" customHeight="1" x14ac:dyDescent="0.25">
      <c r="A56" s="14"/>
      <c r="B56" s="3"/>
      <c r="C56" s="11"/>
      <c r="D56" s="12"/>
    </row>
    <row r="57" spans="1:4" ht="35.450000000000003" customHeight="1" x14ac:dyDescent="0.25">
      <c r="A57" s="59" t="s">
        <v>61</v>
      </c>
      <c r="B57" s="59"/>
      <c r="C57" s="59"/>
    </row>
    <row r="58" spans="1:4" ht="31.5" x14ac:dyDescent="0.25">
      <c r="A58" s="21" t="s">
        <v>53</v>
      </c>
      <c r="B58" s="22" t="s">
        <v>56</v>
      </c>
      <c r="C58" s="23" t="s">
        <v>55</v>
      </c>
    </row>
    <row r="59" spans="1:4" ht="21.95" customHeight="1" x14ac:dyDescent="0.25">
      <c r="A59" s="24" t="s">
        <v>59</v>
      </c>
      <c r="B59" s="9">
        <f>(SUMIF(C4:C46,"CURSOU",B4:B46))+SUMIF(C4:C46,"APROV. EST.",B4:B46)</f>
        <v>0</v>
      </c>
      <c r="C59" s="25">
        <f>B59/(3060-360)</f>
        <v>0</v>
      </c>
    </row>
    <row r="60" spans="1:4" ht="21.95" customHeight="1" x14ac:dyDescent="0.25">
      <c r="A60" s="26" t="s">
        <v>44</v>
      </c>
      <c r="B60" s="9">
        <f>2700-B59</f>
        <v>2700</v>
      </c>
      <c r="C60" s="25">
        <f>B60/(3060-360)</f>
        <v>1</v>
      </c>
    </row>
    <row r="61" spans="1:4" ht="15.75" x14ac:dyDescent="0.25">
      <c r="A61" s="27" t="s">
        <v>43</v>
      </c>
      <c r="B61" s="9">
        <f>(SUMIF(C4:C46,"EM CURSO",B4:B46))</f>
        <v>0</v>
      </c>
      <c r="C61" s="28"/>
    </row>
    <row r="62" spans="1:4" ht="31.5" x14ac:dyDescent="0.25">
      <c r="A62" s="21" t="s">
        <v>54</v>
      </c>
      <c r="B62" s="22" t="s">
        <v>56</v>
      </c>
      <c r="C62" s="23" t="s">
        <v>55</v>
      </c>
    </row>
    <row r="63" spans="1:4" ht="21.95" customHeight="1" x14ac:dyDescent="0.25">
      <c r="A63" s="24" t="s">
        <v>59</v>
      </c>
      <c r="B63" s="9">
        <f>(SUMIF(C49:C56,"CURSOU",B49:B56))+SUMIF(C49:C56,"APROV. EST.",B49:B56)</f>
        <v>0</v>
      </c>
      <c r="C63" s="29">
        <f>B63/360</f>
        <v>0</v>
      </c>
    </row>
    <row r="64" spans="1:4" ht="21.95" customHeight="1" x14ac:dyDescent="0.25">
      <c r="A64" s="26" t="s">
        <v>44</v>
      </c>
      <c r="B64" s="9">
        <f>IF(B63&lt;=360,360-B63,0)</f>
        <v>360</v>
      </c>
      <c r="C64" s="29">
        <f>B64/360</f>
        <v>1</v>
      </c>
    </row>
    <row r="65" spans="1:3" ht="21.95" customHeight="1" x14ac:dyDescent="0.25">
      <c r="A65" s="27" t="s">
        <v>43</v>
      </c>
      <c r="B65" s="9">
        <f>(SUMIF(C49:C56,"EM CURSO",B49:B56))</f>
        <v>0</v>
      </c>
      <c r="C65" s="30"/>
    </row>
    <row r="66" spans="1:3" ht="21.95" customHeight="1" x14ac:dyDescent="0.25">
      <c r="A66" s="21" t="s">
        <v>57</v>
      </c>
      <c r="B66" s="31">
        <v>3060</v>
      </c>
      <c r="C66" s="32">
        <f>SUM(C59:C61)</f>
        <v>1</v>
      </c>
    </row>
    <row r="67" spans="1:3" ht="21.95" customHeight="1" x14ac:dyDescent="0.25">
      <c r="A67" s="21" t="s">
        <v>58</v>
      </c>
      <c r="B67" s="33">
        <f>SUM(B59,B63)</f>
        <v>0</v>
      </c>
      <c r="C67" s="34">
        <f>B67/B66</f>
        <v>0</v>
      </c>
    </row>
  </sheetData>
  <mergeCells count="6">
    <mergeCell ref="A57:C57"/>
    <mergeCell ref="A1:D1"/>
    <mergeCell ref="B2:C2"/>
    <mergeCell ref="B47:B48"/>
    <mergeCell ref="C47:C48"/>
    <mergeCell ref="D47:D48"/>
  </mergeCells>
  <conditionalFormatting sqref="C5">
    <cfRule type="expression" dxfId="71" priority="8">
      <formula>$C46="A CUMPRIR"</formula>
    </cfRule>
    <cfRule type="expression" dxfId="70" priority="9">
      <formula>$C46= "EM CURSO"</formula>
    </cfRule>
    <cfRule type="expression" dxfId="69" priority="10">
      <formula>$C46="CUMPRIDO"</formula>
    </cfRule>
  </conditionalFormatting>
  <conditionalFormatting sqref="C4:C46">
    <cfRule type="expression" dxfId="68" priority="11">
      <formula>$C4="APROV. EST."</formula>
    </cfRule>
    <cfRule type="expression" dxfId="67" priority="12">
      <formula>$C4="A CURSAR"</formula>
    </cfRule>
    <cfRule type="expression" dxfId="66" priority="13">
      <formula>$C4 = "EM CURSO"</formula>
    </cfRule>
    <cfRule type="expression" dxfId="65" priority="14">
      <formula>$C4="CURSOU"</formula>
    </cfRule>
  </conditionalFormatting>
  <conditionalFormatting sqref="C12:C14">
    <cfRule type="expression" dxfId="64" priority="15">
      <formula>$C53="A CUMPRIR"</formula>
    </cfRule>
    <cfRule type="expression" dxfId="63" priority="16">
      <formula>$C53= "EM CURSO"</formula>
    </cfRule>
    <cfRule type="expression" dxfId="62" priority="17">
      <formula>$C53="CUMPRIDO"</formula>
    </cfRule>
  </conditionalFormatting>
  <conditionalFormatting sqref="C16:C46">
    <cfRule type="expression" dxfId="61" priority="18">
      <formula>$C56="A CUMPRIR"</formula>
    </cfRule>
    <cfRule type="expression" dxfId="60" priority="19">
      <formula>$C56= "EM CURSO"</formula>
    </cfRule>
    <cfRule type="expression" dxfId="59" priority="20">
      <formula>$C56="CUMPRIDO"</formula>
    </cfRule>
  </conditionalFormatting>
  <conditionalFormatting sqref="C15">
    <cfRule type="expression" dxfId="58" priority="21">
      <formula>#REF!="A CUMPRIR"</formula>
    </cfRule>
    <cfRule type="expression" dxfId="57" priority="22">
      <formula>#REF!= "EM CURSO"</formula>
    </cfRule>
    <cfRule type="expression" dxfId="56" priority="23">
      <formula>#REF!="CUMPRIDO"</formula>
    </cfRule>
  </conditionalFormatting>
  <conditionalFormatting sqref="C49:C56">
    <cfRule type="expression" dxfId="55" priority="1">
      <formula>$C49="APROV. EST."</formula>
    </cfRule>
    <cfRule type="expression" dxfId="54" priority="2">
      <formula>$C49="A CURSAR"</formula>
    </cfRule>
    <cfRule type="expression" dxfId="53" priority="3">
      <formula>$C49 = "EM CURSO"</formula>
    </cfRule>
    <cfRule type="expression" dxfId="52" priority="4">
      <formula>$C49="CURSOU"</formula>
    </cfRule>
  </conditionalFormatting>
  <conditionalFormatting sqref="C49:C56">
    <cfRule type="expression" dxfId="51" priority="5">
      <formula>$C93="A CUMPRIR"</formula>
    </cfRule>
    <cfRule type="expression" dxfId="50" priority="6">
      <formula>$C93= "EM CURSO"</formula>
    </cfRule>
    <cfRule type="expression" dxfId="49" priority="7">
      <formula>$C93="CUMPRIDO"</formula>
    </cfRule>
  </conditionalFormatting>
  <conditionalFormatting sqref="C10:C11">
    <cfRule type="expression" dxfId="48" priority="61">
      <formula>$C47="A CUMPRIR"</formula>
    </cfRule>
    <cfRule type="expression" dxfId="47" priority="62">
      <formula>$C47= "EM CURSO"</formula>
    </cfRule>
    <cfRule type="expression" dxfId="46" priority="63">
      <formula>$C47="CUMPRIDO"</formula>
    </cfRule>
  </conditionalFormatting>
  <conditionalFormatting sqref="C6:C9">
    <cfRule type="expression" dxfId="45" priority="64">
      <formula>#REF!="A CUMPRIR"</formula>
    </cfRule>
    <cfRule type="expression" dxfId="44" priority="65">
      <formula>#REF!= "EM CURSO"</formula>
    </cfRule>
    <cfRule type="expression" dxfId="43" priority="66">
      <formula>#REF!="CUMPRIDO"</formula>
    </cfRule>
  </conditionalFormatting>
  <dataValidations count="1">
    <dataValidation allowBlank="1" showInputMessage="1" showErrorMessage="1" promptTitle="Insira o nome da UC" prompt="Digite aqui o nome da Unidade Curricular Eletiva cursada" sqref="A49:A56"/>
  </dataValidations>
  <printOptions horizontalCentered="1" verticalCentered="1"/>
  <pageMargins left="0.25" right="0.25" top="0.75" bottom="0.75" header="0.3" footer="0.3"/>
  <pageSetup paperSize="9" scale="77" fitToHeight="0" orientation="portrait" r:id="rId1"/>
  <headerFooter>
    <oddHeader>&amp;C&amp;G</oddHeader>
    <oddFooter xml:space="preserve">&amp;CESTE ARQUIVO É DESTINADO APENAS PARA CONSULTA, &amp;"-,Negrito"&amp;UNÃO SENDO VÁLIDO&amp;"-,Regular"&amp;U COMO DOCUMENTO OFICIAL.
</oddFooter>
  </headerFooter>
  <rowBreaks count="2" manualBreakCount="2">
    <brk id="32" max="3" man="1"/>
    <brk id="56" max="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arga horária" prompt="Selecione a carga horária da Unidade Curricular eletiva.">
          <x14:formula1>
            <xm:f>info!$C$1:$C$2</xm:f>
          </x14:formula1>
          <xm:sqref>B49:B56</xm:sqref>
        </x14:dataValidation>
        <x14:dataValidation type="list" allowBlank="1" showInputMessage="1" showErrorMessage="1" promptTitle="Selecione" prompt="Verifique sua situação em relação à Unidade Curricular">
          <x14:formula1>
            <xm:f>info!$A$2:$A$5</xm:f>
          </x14:formula1>
          <xm:sqref>C4:C46 C49:C56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D63"/>
  <sheetViews>
    <sheetView showGridLines="0" topLeftCell="A10" zoomScaleNormal="100" zoomScaleSheetLayoutView="110" workbookViewId="0">
      <selection activeCell="A5" sqref="A5"/>
    </sheetView>
  </sheetViews>
  <sheetFormatPr defaultColWidth="8.7109375" defaultRowHeight="21.95" customHeight="1" x14ac:dyDescent="0.25"/>
  <cols>
    <col min="1" max="1" width="69.85546875" style="1" customWidth="1"/>
    <col min="2" max="2" width="13.140625" style="2" customWidth="1"/>
    <col min="3" max="3" width="11.140625" style="2" bestFit="1" customWidth="1"/>
    <col min="4" max="4" width="37.85546875" style="1" customWidth="1"/>
    <col min="5" max="16384" width="8.7109375" style="1"/>
  </cols>
  <sheetData>
    <row r="1" spans="1:4" ht="29.45" customHeight="1" x14ac:dyDescent="0.25">
      <c r="A1" s="41" t="s">
        <v>206</v>
      </c>
      <c r="B1" s="41"/>
      <c r="C1" s="41"/>
      <c r="D1" s="41"/>
    </row>
    <row r="2" spans="1:4" ht="29.1" customHeight="1" x14ac:dyDescent="0.25">
      <c r="A2" s="13" t="s">
        <v>60</v>
      </c>
      <c r="B2" s="44" t="s">
        <v>52</v>
      </c>
      <c r="C2" s="45"/>
      <c r="D2" s="13">
        <v>0</v>
      </c>
    </row>
    <row r="3" spans="1:4" ht="31.5" x14ac:dyDescent="0.25">
      <c r="A3" s="4" t="s">
        <v>191</v>
      </c>
      <c r="B3" s="5" t="s">
        <v>62</v>
      </c>
      <c r="C3" s="6" t="s">
        <v>40</v>
      </c>
      <c r="D3" s="7" t="s">
        <v>51</v>
      </c>
    </row>
    <row r="4" spans="1:4" ht="21.95" customHeight="1" x14ac:dyDescent="0.25">
      <c r="A4" s="8" t="s">
        <v>183</v>
      </c>
      <c r="B4" s="9">
        <v>60</v>
      </c>
      <c r="C4" s="11"/>
      <c r="D4" s="12"/>
    </row>
    <row r="5" spans="1:4" ht="21.95" customHeight="1" x14ac:dyDescent="0.25">
      <c r="A5" s="8" t="s">
        <v>190</v>
      </c>
      <c r="B5" s="9">
        <v>180</v>
      </c>
      <c r="C5" s="11"/>
      <c r="D5" s="12"/>
    </row>
    <row r="6" spans="1:4" ht="21.95" customHeight="1" x14ac:dyDescent="0.25">
      <c r="A6" s="8" t="s">
        <v>1</v>
      </c>
      <c r="B6" s="9">
        <v>30</v>
      </c>
      <c r="C6" s="11"/>
      <c r="D6" s="12"/>
    </row>
    <row r="7" spans="1:4" ht="21.95" customHeight="1" x14ac:dyDescent="0.25">
      <c r="A7" s="8" t="s">
        <v>182</v>
      </c>
      <c r="B7" s="9">
        <v>60</v>
      </c>
      <c r="C7" s="11"/>
      <c r="D7" s="12"/>
    </row>
    <row r="8" spans="1:4" ht="21.95" customHeight="1" x14ac:dyDescent="0.25">
      <c r="A8" s="8" t="s">
        <v>0</v>
      </c>
      <c r="B8" s="9">
        <v>60</v>
      </c>
      <c r="C8" s="11"/>
      <c r="D8" s="12"/>
    </row>
    <row r="9" spans="1:4" ht="21.95" customHeight="1" x14ac:dyDescent="0.25">
      <c r="A9" s="8" t="s">
        <v>6</v>
      </c>
      <c r="B9" s="9">
        <v>60</v>
      </c>
      <c r="C9" s="11"/>
      <c r="D9" s="12"/>
    </row>
    <row r="10" spans="1:4" ht="21.95" customHeight="1" x14ac:dyDescent="0.35">
      <c r="A10" s="8" t="s">
        <v>172</v>
      </c>
      <c r="B10" s="9">
        <v>60</v>
      </c>
      <c r="C10" s="11"/>
      <c r="D10" s="12"/>
    </row>
    <row r="11" spans="1:4" ht="21.95" customHeight="1" x14ac:dyDescent="0.25">
      <c r="A11" s="8" t="s">
        <v>169</v>
      </c>
      <c r="B11" s="9">
        <v>60</v>
      </c>
      <c r="C11" s="11"/>
      <c r="D11" s="12"/>
    </row>
    <row r="12" spans="1:4" ht="21.95" customHeight="1" x14ac:dyDescent="0.35">
      <c r="A12" s="8" t="s">
        <v>186</v>
      </c>
      <c r="B12" s="9">
        <v>60</v>
      </c>
      <c r="C12" s="11"/>
      <c r="D12" s="12"/>
    </row>
    <row r="13" spans="1:4" ht="21.95" customHeight="1" x14ac:dyDescent="0.25">
      <c r="A13" s="8" t="s">
        <v>2</v>
      </c>
      <c r="B13" s="9">
        <v>60</v>
      </c>
      <c r="C13" s="11"/>
      <c r="D13" s="12"/>
    </row>
    <row r="14" spans="1:4" ht="21.95" customHeight="1" x14ac:dyDescent="0.25">
      <c r="A14" s="8" t="s">
        <v>8</v>
      </c>
      <c r="B14" s="9">
        <v>60</v>
      </c>
      <c r="C14" s="11"/>
      <c r="D14" s="12"/>
    </row>
    <row r="15" spans="1:4" ht="21.95" customHeight="1" x14ac:dyDescent="0.25">
      <c r="A15" s="8" t="s">
        <v>7</v>
      </c>
      <c r="B15" s="9">
        <v>60</v>
      </c>
      <c r="C15" s="11"/>
      <c r="D15" s="12"/>
    </row>
    <row r="16" spans="1:4" ht="21.95" customHeight="1" x14ac:dyDescent="0.25">
      <c r="A16" s="8" t="s">
        <v>3</v>
      </c>
      <c r="B16" s="9">
        <v>60</v>
      </c>
      <c r="C16" s="11"/>
      <c r="D16" s="12"/>
    </row>
    <row r="17" spans="1:4" ht="21.95" customHeight="1" x14ac:dyDescent="0.25">
      <c r="A17" s="8" t="s">
        <v>9</v>
      </c>
      <c r="B17" s="9">
        <v>60</v>
      </c>
      <c r="C17" s="11"/>
      <c r="D17" s="12"/>
    </row>
    <row r="18" spans="1:4" ht="21.95" customHeight="1" x14ac:dyDescent="0.25">
      <c r="A18" s="8" t="s">
        <v>175</v>
      </c>
      <c r="B18" s="9">
        <v>60</v>
      </c>
      <c r="C18" s="11"/>
      <c r="D18" s="12"/>
    </row>
    <row r="19" spans="1:4" ht="21.95" customHeight="1" x14ac:dyDescent="0.25">
      <c r="A19" s="8" t="s">
        <v>167</v>
      </c>
      <c r="B19" s="9">
        <v>60</v>
      </c>
      <c r="C19" s="11"/>
      <c r="D19" s="12"/>
    </row>
    <row r="20" spans="1:4" ht="21.95" customHeight="1" x14ac:dyDescent="0.25">
      <c r="A20" s="8" t="s">
        <v>164</v>
      </c>
      <c r="B20" s="9">
        <v>60</v>
      </c>
      <c r="C20" s="11"/>
      <c r="D20" s="12"/>
    </row>
    <row r="21" spans="1:4" ht="21.95" customHeight="1" x14ac:dyDescent="0.25">
      <c r="A21" s="8" t="s">
        <v>165</v>
      </c>
      <c r="B21" s="9">
        <v>60</v>
      </c>
      <c r="C21" s="11"/>
      <c r="D21" s="12"/>
    </row>
    <row r="22" spans="1:4" ht="21.95" customHeight="1" x14ac:dyDescent="0.25">
      <c r="A22" s="8" t="s">
        <v>181</v>
      </c>
      <c r="B22" s="9">
        <v>60</v>
      </c>
      <c r="C22" s="11"/>
      <c r="D22" s="12"/>
    </row>
    <row r="23" spans="1:4" ht="21.95" customHeight="1" x14ac:dyDescent="0.25">
      <c r="A23" s="8" t="s">
        <v>64</v>
      </c>
      <c r="B23" s="9">
        <v>60</v>
      </c>
      <c r="C23" s="11"/>
      <c r="D23" s="12"/>
    </row>
    <row r="24" spans="1:4" ht="21.95" customHeight="1" x14ac:dyDescent="0.25">
      <c r="A24" s="8" t="s">
        <v>162</v>
      </c>
      <c r="B24" s="9">
        <v>60</v>
      </c>
      <c r="C24" s="11"/>
      <c r="D24" s="12"/>
    </row>
    <row r="25" spans="1:4" ht="21.95" customHeight="1" x14ac:dyDescent="0.25">
      <c r="A25" s="8" t="s">
        <v>177</v>
      </c>
      <c r="B25" s="9">
        <v>60</v>
      </c>
      <c r="C25" s="11"/>
      <c r="D25" s="12"/>
    </row>
    <row r="26" spans="1:4" ht="21.95" customHeight="1" x14ac:dyDescent="0.25">
      <c r="A26" s="8" t="s">
        <v>184</v>
      </c>
      <c r="B26" s="9">
        <v>60</v>
      </c>
      <c r="C26" s="11"/>
      <c r="D26" s="12"/>
    </row>
    <row r="27" spans="1:4" ht="21.95" customHeight="1" x14ac:dyDescent="0.25">
      <c r="A27" s="8" t="s">
        <v>171</v>
      </c>
      <c r="B27" s="9">
        <v>60</v>
      </c>
      <c r="C27" s="11"/>
      <c r="D27" s="12"/>
    </row>
    <row r="28" spans="1:4" ht="21.95" customHeight="1" x14ac:dyDescent="0.25">
      <c r="A28" s="8" t="s">
        <v>174</v>
      </c>
      <c r="B28" s="9">
        <v>60</v>
      </c>
      <c r="C28" s="11"/>
      <c r="D28" s="12"/>
    </row>
    <row r="29" spans="1:4" ht="21.95" customHeight="1" x14ac:dyDescent="0.25">
      <c r="A29" s="8" t="s">
        <v>170</v>
      </c>
      <c r="B29" s="9">
        <v>60</v>
      </c>
      <c r="C29" s="11"/>
      <c r="D29" s="12"/>
    </row>
    <row r="30" spans="1:4" ht="21.95" customHeight="1" x14ac:dyDescent="0.25">
      <c r="A30" s="8" t="s">
        <v>189</v>
      </c>
      <c r="B30" s="9">
        <v>60</v>
      </c>
      <c r="C30" s="11"/>
      <c r="D30" s="12"/>
    </row>
    <row r="31" spans="1:4" ht="21.95" customHeight="1" x14ac:dyDescent="0.25">
      <c r="A31" s="8" t="s">
        <v>180</v>
      </c>
      <c r="B31" s="9">
        <v>60</v>
      </c>
      <c r="C31" s="11"/>
      <c r="D31" s="12"/>
    </row>
    <row r="32" spans="1:4" ht="21.95" customHeight="1" x14ac:dyDescent="0.25">
      <c r="A32" s="8" t="s">
        <v>176</v>
      </c>
      <c r="B32" s="9">
        <v>60</v>
      </c>
      <c r="C32" s="11"/>
      <c r="D32" s="12"/>
    </row>
    <row r="33" spans="1:4" ht="21.95" customHeight="1" x14ac:dyDescent="0.25">
      <c r="A33" s="8" t="s">
        <v>178</v>
      </c>
      <c r="B33" s="9">
        <v>60</v>
      </c>
      <c r="C33" s="11"/>
      <c r="D33" s="12"/>
    </row>
    <row r="34" spans="1:4" ht="21.95" customHeight="1" x14ac:dyDescent="0.25">
      <c r="A34" s="8" t="s">
        <v>187</v>
      </c>
      <c r="B34" s="9">
        <v>60</v>
      </c>
      <c r="C34" s="11"/>
      <c r="D34" s="12"/>
    </row>
    <row r="35" spans="1:4" ht="21.95" customHeight="1" x14ac:dyDescent="0.25">
      <c r="A35" s="8" t="s">
        <v>188</v>
      </c>
      <c r="B35" s="9">
        <v>180</v>
      </c>
      <c r="C35" s="11"/>
      <c r="D35" s="12"/>
    </row>
    <row r="36" spans="1:4" ht="21.95" customHeight="1" x14ac:dyDescent="0.25">
      <c r="A36" s="8" t="s">
        <v>185</v>
      </c>
      <c r="B36" s="9">
        <v>60</v>
      </c>
      <c r="C36" s="11"/>
      <c r="D36" s="12"/>
    </row>
    <row r="37" spans="1:4" ht="21.95" customHeight="1" x14ac:dyDescent="0.25">
      <c r="A37" s="8" t="s">
        <v>168</v>
      </c>
      <c r="B37" s="9">
        <v>60</v>
      </c>
      <c r="C37" s="11"/>
      <c r="D37" s="12"/>
    </row>
    <row r="38" spans="1:4" ht="21.95" customHeight="1" x14ac:dyDescent="0.25">
      <c r="A38" s="8" t="s">
        <v>173</v>
      </c>
      <c r="B38" s="9">
        <v>60</v>
      </c>
      <c r="C38" s="11"/>
      <c r="D38" s="12"/>
    </row>
    <row r="39" spans="1:4" ht="21.95" customHeight="1" x14ac:dyDescent="0.25">
      <c r="A39" s="8" t="s">
        <v>179</v>
      </c>
      <c r="B39" s="9">
        <v>60</v>
      </c>
      <c r="C39" s="11"/>
      <c r="D39" s="12"/>
    </row>
    <row r="40" spans="1:4" ht="21.95" customHeight="1" x14ac:dyDescent="0.25">
      <c r="A40" s="8" t="s">
        <v>163</v>
      </c>
      <c r="B40" s="9">
        <v>60</v>
      </c>
      <c r="C40" s="11"/>
      <c r="D40" s="12"/>
    </row>
    <row r="41" spans="1:4" ht="21.95" customHeight="1" x14ac:dyDescent="0.25">
      <c r="A41" s="8" t="s">
        <v>166</v>
      </c>
      <c r="B41" s="9">
        <v>60</v>
      </c>
      <c r="C41" s="11"/>
      <c r="D41" s="12"/>
    </row>
    <row r="42" spans="1:4" ht="30.95" customHeight="1" x14ac:dyDescent="0.25">
      <c r="A42" s="37" t="s">
        <v>192</v>
      </c>
      <c r="B42" s="42" t="s">
        <v>62</v>
      </c>
      <c r="C42" s="42" t="s">
        <v>40</v>
      </c>
      <c r="D42" s="46" t="s">
        <v>51</v>
      </c>
    </row>
    <row r="43" spans="1:4" ht="30" x14ac:dyDescent="0.25">
      <c r="A43" s="10" t="s">
        <v>254</v>
      </c>
      <c r="B43" s="43"/>
      <c r="C43" s="43"/>
      <c r="D43" s="47"/>
    </row>
    <row r="44" spans="1:4" ht="21.95" customHeight="1" x14ac:dyDescent="0.25">
      <c r="A44" s="14"/>
      <c r="B44" s="3"/>
      <c r="C44" s="11"/>
      <c r="D44" s="15"/>
    </row>
    <row r="45" spans="1:4" ht="21.95" customHeight="1" x14ac:dyDescent="0.25">
      <c r="A45" s="14"/>
      <c r="B45" s="3"/>
      <c r="C45" s="11"/>
      <c r="D45" s="15"/>
    </row>
    <row r="46" spans="1:4" ht="21.95" customHeight="1" x14ac:dyDescent="0.25">
      <c r="A46" s="14"/>
      <c r="B46" s="3"/>
      <c r="C46" s="11"/>
      <c r="D46" s="15"/>
    </row>
    <row r="47" spans="1:4" ht="21.95" customHeight="1" x14ac:dyDescent="0.25">
      <c r="A47" s="14"/>
      <c r="B47" s="3"/>
      <c r="C47" s="11"/>
      <c r="D47" s="15"/>
    </row>
    <row r="48" spans="1:4" ht="21.95" customHeight="1" x14ac:dyDescent="0.25">
      <c r="A48" s="14"/>
      <c r="B48" s="3"/>
      <c r="C48" s="11"/>
      <c r="D48" s="12"/>
    </row>
    <row r="49" spans="1:4" ht="21.95" customHeight="1" x14ac:dyDescent="0.25">
      <c r="A49" s="14"/>
      <c r="B49" s="3"/>
      <c r="C49" s="11"/>
      <c r="D49" s="12"/>
    </row>
    <row r="50" spans="1:4" ht="21.95" customHeight="1" x14ac:dyDescent="0.25">
      <c r="A50" s="14"/>
      <c r="B50" s="3"/>
      <c r="C50" s="11"/>
      <c r="D50" s="12"/>
    </row>
    <row r="51" spans="1:4" ht="21.95" customHeight="1" x14ac:dyDescent="0.25">
      <c r="A51" s="14"/>
      <c r="B51" s="3"/>
      <c r="C51" s="11"/>
      <c r="D51" s="12"/>
    </row>
    <row r="52" spans="1:4" ht="35.450000000000003" customHeight="1" x14ac:dyDescent="0.25">
      <c r="A52" s="59" t="s">
        <v>61</v>
      </c>
      <c r="B52" s="59"/>
      <c r="C52" s="59"/>
    </row>
    <row r="53" spans="1:4" ht="31.5" x14ac:dyDescent="0.25">
      <c r="A53" s="21" t="s">
        <v>53</v>
      </c>
      <c r="B53" s="22" t="s">
        <v>56</v>
      </c>
      <c r="C53" s="23" t="s">
        <v>55</v>
      </c>
    </row>
    <row r="54" spans="1:4" ht="20.100000000000001" customHeight="1" x14ac:dyDescent="0.25">
      <c r="A54" s="24" t="s">
        <v>59</v>
      </c>
      <c r="B54" s="9">
        <f>(SUMIF(C4:C41,"CURSOU",B4:B41))+SUMIF(C4:C41,"APROV. EST.",B4:B41)</f>
        <v>0</v>
      </c>
      <c r="C54" s="25">
        <f>B54/(2850-360)</f>
        <v>0</v>
      </c>
    </row>
    <row r="55" spans="1:4" ht="20.100000000000001" customHeight="1" x14ac:dyDescent="0.25">
      <c r="A55" s="26" t="s">
        <v>44</v>
      </c>
      <c r="B55" s="9">
        <f>2490-B54</f>
        <v>2490</v>
      </c>
      <c r="C55" s="25">
        <f>B55/(2850-360)</f>
        <v>1</v>
      </c>
    </row>
    <row r="56" spans="1:4" ht="20.100000000000001" customHeight="1" x14ac:dyDescent="0.25">
      <c r="A56" s="27" t="s">
        <v>43</v>
      </c>
      <c r="B56" s="9">
        <f>(SUMIF(C4:C41,"EM CURSO",B4:B41))</f>
        <v>0</v>
      </c>
      <c r="C56" s="28"/>
    </row>
    <row r="57" spans="1:4" ht="31.5" x14ac:dyDescent="0.25">
      <c r="A57" s="21" t="s">
        <v>54</v>
      </c>
      <c r="B57" s="22" t="s">
        <v>56</v>
      </c>
      <c r="C57" s="23" t="s">
        <v>55</v>
      </c>
    </row>
    <row r="58" spans="1:4" ht="20.100000000000001" customHeight="1" x14ac:dyDescent="0.25">
      <c r="A58" s="24" t="s">
        <v>59</v>
      </c>
      <c r="B58" s="9">
        <f>(SUMIF(C44:C51,"CURSOU",B44:B51))+SUMIF(C44:C51,"APROV. EST.",B44:B51)</f>
        <v>0</v>
      </c>
      <c r="C58" s="29">
        <f>B58/360</f>
        <v>0</v>
      </c>
    </row>
    <row r="59" spans="1:4" ht="20.100000000000001" customHeight="1" x14ac:dyDescent="0.25">
      <c r="A59" s="26" t="s">
        <v>44</v>
      </c>
      <c r="B59" s="9">
        <f>IF(B58&lt;=360,360-B58,0)</f>
        <v>360</v>
      </c>
      <c r="C59" s="29">
        <f>B59/360</f>
        <v>1</v>
      </c>
    </row>
    <row r="60" spans="1:4" ht="20.100000000000001" customHeight="1" x14ac:dyDescent="0.25">
      <c r="A60" s="27" t="s">
        <v>43</v>
      </c>
      <c r="B60" s="9">
        <f>(SUMIF(C44:C51,"EM CURSO",B44:B51))</f>
        <v>0</v>
      </c>
      <c r="C60" s="30"/>
    </row>
    <row r="61" spans="1:4" ht="20.100000000000001" customHeight="1" x14ac:dyDescent="0.25">
      <c r="A61" s="21" t="s">
        <v>57</v>
      </c>
      <c r="B61" s="31">
        <v>2850</v>
      </c>
      <c r="C61" s="32">
        <f>SUM(C54:C56)</f>
        <v>1</v>
      </c>
    </row>
    <row r="62" spans="1:4" ht="20.100000000000001" customHeight="1" x14ac:dyDescent="0.25">
      <c r="A62" s="21" t="s">
        <v>58</v>
      </c>
      <c r="B62" s="33">
        <f>SUM(B54,B58)</f>
        <v>0</v>
      </c>
      <c r="C62" s="34">
        <f>B62/B61</f>
        <v>0</v>
      </c>
    </row>
    <row r="63" spans="1:4" ht="20.100000000000001" customHeight="1" x14ac:dyDescent="0.25"/>
  </sheetData>
  <mergeCells count="6">
    <mergeCell ref="A52:C52"/>
    <mergeCell ref="A1:D1"/>
    <mergeCell ref="B2:C2"/>
    <mergeCell ref="B42:B43"/>
    <mergeCell ref="C42:C43"/>
    <mergeCell ref="D42:D43"/>
  </mergeCells>
  <conditionalFormatting sqref="C4:C41">
    <cfRule type="expression" dxfId="42" priority="24">
      <formula>$C4="APROV. EST."</formula>
    </cfRule>
    <cfRule type="expression" dxfId="41" priority="25">
      <formula>$C4="A CURSAR"</formula>
    </cfRule>
    <cfRule type="expression" dxfId="40" priority="26">
      <formula>$C4 = "EM CURSO"</formula>
    </cfRule>
    <cfRule type="expression" dxfId="39" priority="27">
      <formula>$C4="CURSOU"</formula>
    </cfRule>
  </conditionalFormatting>
  <conditionalFormatting sqref="C12:C14">
    <cfRule type="expression" dxfId="38" priority="28">
      <formula>$C48="A CUMPRIR"</formula>
    </cfRule>
    <cfRule type="expression" dxfId="37" priority="29">
      <formula>$C48= "EM CURSO"</formula>
    </cfRule>
    <cfRule type="expression" dxfId="36" priority="30">
      <formula>$C48="CUMPRIDO"</formula>
    </cfRule>
  </conditionalFormatting>
  <conditionalFormatting sqref="C16:C41">
    <cfRule type="expression" dxfId="35" priority="31">
      <formula>$C51="A CUMPRIR"</formula>
    </cfRule>
    <cfRule type="expression" dxfId="34" priority="32">
      <formula>$C51= "EM CURSO"</formula>
    </cfRule>
    <cfRule type="expression" dxfId="33" priority="33">
      <formula>$C51="CUMPRIDO"</formula>
    </cfRule>
  </conditionalFormatting>
  <conditionalFormatting sqref="C15">
    <cfRule type="expression" dxfId="32" priority="34">
      <formula>#REF!="A CUMPRIR"</formula>
    </cfRule>
    <cfRule type="expression" dxfId="31" priority="35">
      <formula>#REF!= "EM CURSO"</formula>
    </cfRule>
    <cfRule type="expression" dxfId="30" priority="36">
      <formula>#REF!="CUMPRIDO"</formula>
    </cfRule>
  </conditionalFormatting>
  <conditionalFormatting sqref="C50:C51">
    <cfRule type="expression" dxfId="29" priority="14">
      <formula>$C50="APROV. EST."</formula>
    </cfRule>
    <cfRule type="expression" dxfId="28" priority="15">
      <formula>$C50="A CURSAR"</formula>
    </cfRule>
    <cfRule type="expression" dxfId="27" priority="16">
      <formula>$C50 = "EM CURSO"</formula>
    </cfRule>
    <cfRule type="expression" dxfId="26" priority="17">
      <formula>$C50="CURSOU"</formula>
    </cfRule>
  </conditionalFormatting>
  <conditionalFormatting sqref="C50:C51">
    <cfRule type="expression" dxfId="25" priority="18">
      <formula>$C94="A CUMPRIR"</formula>
    </cfRule>
    <cfRule type="expression" dxfId="24" priority="19">
      <formula>$C94= "EM CURSO"</formula>
    </cfRule>
    <cfRule type="expression" dxfId="23" priority="20">
      <formula>$C94="CUMPRIDO"</formula>
    </cfRule>
  </conditionalFormatting>
  <conditionalFormatting sqref="C10:C11">
    <cfRule type="expression" dxfId="22" priority="37">
      <formula>$C42="A CUMPRIR"</formula>
    </cfRule>
    <cfRule type="expression" dxfId="21" priority="38">
      <formula>$C42= "EM CURSO"</formula>
    </cfRule>
    <cfRule type="expression" dxfId="20" priority="39">
      <formula>$C42="CUMPRIDO"</formula>
    </cfRule>
  </conditionalFormatting>
  <conditionalFormatting sqref="C5:C41">
    <cfRule type="expression" dxfId="19" priority="40">
      <formula>#REF!="A CUMPRIR"</formula>
    </cfRule>
    <cfRule type="expression" dxfId="18" priority="41">
      <formula>#REF!= "EM CURSO"</formula>
    </cfRule>
    <cfRule type="expression" dxfId="17" priority="42">
      <formula>#REF!="CUMPRIDO"</formula>
    </cfRule>
  </conditionalFormatting>
  <conditionalFormatting sqref="C4">
    <cfRule type="expression" dxfId="16" priority="11">
      <formula>#REF!="A CUMPRIR"</formula>
    </cfRule>
    <cfRule type="expression" dxfId="15" priority="12">
      <formula>#REF!= "EM CURSO"</formula>
    </cfRule>
    <cfRule type="expression" dxfId="14" priority="13">
      <formula>#REF!="CUMPRIDO"</formula>
    </cfRule>
  </conditionalFormatting>
  <conditionalFormatting sqref="C44:C49">
    <cfRule type="expression" dxfId="13" priority="1">
      <formula>$C44="APROV. EST."</formula>
    </cfRule>
    <cfRule type="expression" dxfId="12" priority="2">
      <formula>$C44="A CURSAR"</formula>
    </cfRule>
    <cfRule type="expression" dxfId="11" priority="3">
      <formula>$C44 = "EM CURSO"</formula>
    </cfRule>
    <cfRule type="expression" dxfId="10" priority="4">
      <formula>$C44="CURSOU"</formula>
    </cfRule>
  </conditionalFormatting>
  <conditionalFormatting sqref="C44:C49">
    <cfRule type="expression" dxfId="9" priority="5">
      <formula>$C79="A CUMPRIR"</formula>
    </cfRule>
    <cfRule type="expression" dxfId="8" priority="6">
      <formula>$C79= "EM CURSO"</formula>
    </cfRule>
    <cfRule type="expression" dxfId="7" priority="7">
      <formula>$C79="CUMPRIDO"</formula>
    </cfRule>
  </conditionalFormatting>
  <conditionalFormatting sqref="C44:C49">
    <cfRule type="expression" dxfId="6" priority="8">
      <formula>#REF!="A CUMPRIR"</formula>
    </cfRule>
    <cfRule type="expression" dxfId="5" priority="9">
      <formula>#REF!= "EM CURSO"</formula>
    </cfRule>
    <cfRule type="expression" dxfId="4" priority="10">
      <formula>#REF!="CUMPRIDO"</formula>
    </cfRule>
  </conditionalFormatting>
  <dataValidations count="1">
    <dataValidation allowBlank="1" showInputMessage="1" showErrorMessage="1" promptTitle="Insira o nome da UC" prompt="Digite aqui o nome da Unidade Curricular Eletiva cursada" sqref="A44:A51"/>
  </dataValidations>
  <printOptions horizontalCentered="1" verticalCentered="1"/>
  <pageMargins left="0.25" right="0.25" top="0.75" bottom="0.75" header="0.3" footer="0.3"/>
  <pageSetup paperSize="9" scale="74" fitToHeight="0" orientation="portrait" r:id="rId1"/>
  <headerFooter>
    <oddHeader>&amp;C&amp;G</oddHeader>
    <oddFooter xml:space="preserve">&amp;CESTE ARQUIVO É DESTINADO APENAS PARA CONSULTA, &amp;"-,Negrito"&amp;UNÃO SENDO VÁLIDO&amp;"-,Regular"&amp;U COMO DOCUMENTO OFICIAL.
</oddFooter>
  </headerFooter>
  <rowBreaks count="1" manualBreakCount="1">
    <brk id="32" max="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e" prompt="Verifique sua situação em relação à Unidade Curricular">
          <x14:formula1>
            <xm:f>info!$A$2:$A$5</xm:f>
          </x14:formula1>
          <xm:sqref>C4:C41 C44:C51</xm:sqref>
        </x14:dataValidation>
        <x14:dataValidation type="list" allowBlank="1" showInputMessage="1" showErrorMessage="1" promptTitle="Carga horária" prompt="Selecione a carga horária da Unidade Curricular eletiva.">
          <x14:formula1>
            <xm:f>info!$C$1:$C$2</xm:f>
          </x14:formula1>
          <xm:sqref>B44:B51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info</vt:lpstr>
      <vt:lpstr>ORIENTAÇÕES</vt:lpstr>
      <vt:lpstr>ADMIN.</vt:lpstr>
      <vt:lpstr>C.ATUAR.</vt:lpstr>
      <vt:lpstr>C.CONT.</vt:lpstr>
      <vt:lpstr>C.ECON.</vt:lpstr>
      <vt:lpstr>R.INTERN.</vt:lpstr>
      <vt:lpstr>ADMIN.!Area_de_impressao</vt:lpstr>
      <vt:lpstr>C.ATUAR.!Area_de_impressao</vt:lpstr>
      <vt:lpstr>C.CONT.!Area_de_impressao</vt:lpstr>
      <vt:lpstr>C.ECON.!Area_de_impressao</vt:lpstr>
      <vt:lpstr>R.INTERN.!Area_de_impressao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Graduação - Osasco</dc:creator>
  <cp:keywords>Universidade Federal de São Paulo - UNIFESP</cp:keywords>
  <cp:lastModifiedBy>Robson Damasceno</cp:lastModifiedBy>
  <cp:lastPrinted>2017-04-10T01:26:12Z</cp:lastPrinted>
  <dcterms:created xsi:type="dcterms:W3CDTF">2017-04-09T19:17:15Z</dcterms:created>
  <dcterms:modified xsi:type="dcterms:W3CDTF">2018-10-02T20:32:26Z</dcterms:modified>
</cp:coreProperties>
</file>